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80" windowWidth="12800" windowHeight="8960" activeTab="0"/>
  </bookViews>
  <sheets>
    <sheet name="potentiel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<sst xmlns="http://schemas.openxmlformats.org/spreadsheetml/2006/main" count="34" uniqueCount="29">
  <si>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km/h</t>
  </si>
  <si>
    <t>Evaluation de la VMA sur un résultat de compétition</t>
  </si>
  <si>
    <t>kms</t>
  </si>
  <si>
    <t>% VMA sur cette distance</t>
  </si>
  <si>
    <t>VMA estimée</t>
  </si>
  <si>
    <t>Vitesse</t>
  </si>
  <si>
    <t>Potentiels</t>
  </si>
  <si>
    <t>Distance</t>
  </si>
  <si>
    <t>Chrono potentiel</t>
  </si>
  <si>
    <t>ALLURES ENTRAINEMENT</t>
  </si>
  <si>
    <t>100 m</t>
  </si>
  <si>
    <t>vma</t>
  </si>
  <si>
    <t>M/S</t>
  </si>
  <si>
    <t>200 m</t>
  </si>
  <si>
    <t>300 m</t>
  </si>
  <si>
    <t>VMA courte</t>
  </si>
  <si>
    <t>400 m</t>
  </si>
  <si>
    <t>500 m</t>
  </si>
  <si>
    <t>800 m</t>
  </si>
  <si>
    <t>VMA "moyenne"</t>
  </si>
  <si>
    <t>1000 m</t>
  </si>
  <si>
    <t>1500 m</t>
  </si>
  <si>
    <t>vitesse spécifique</t>
  </si>
  <si>
    <t>m/s</t>
  </si>
  <si>
    <t>allure spécifique (v/km)</t>
  </si>
  <si>
    <t>Compétition (De 10Kms au Marathon)</t>
  </si>
  <si>
    <t>* Bougez le curseur pourchoisir la distance et le temps réalisé</t>
  </si>
  <si>
    <t>Distance compétition *</t>
  </si>
  <si>
    <t>temps réalisé *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</si>
</sst>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0000"/>
    <numFmt numFmtId="166" formatCode="[$-F400]h:mm:ss\ AM/PM"/>
    <numFmt numFmtId="167" formatCode="0.0000"/>
    <numFmt numFmtId="168" formatCode="0.000"/>
  </numFmts>
  <fonts count="51">
    <font>
      <sz val="10"/>
      <name val="Arial"/>
      <family val="0"/>
    </font>
    <font>
      <sz val="8"/>
      <name val="Arial"/>
      <family val="0"/>
    </font>
    <font>
      <sz val="8"/>
      <name val="Comic Sans MS"/>
      <family val="4"/>
    </font>
    <font>
      <sz val="16"/>
      <name val="Comic Sans MS"/>
      <family val="4"/>
    </font>
    <font>
      <sz val="10"/>
      <name val="Comic Sans MS"/>
      <family val="4"/>
    </font>
    <font>
      <sz val="10"/>
      <color indexed="9"/>
      <name val="Comic Sans MS"/>
      <family val="4"/>
    </font>
    <font>
      <sz val="20"/>
      <name val="Comic Sans MS"/>
      <family val="4"/>
    </font>
    <font>
      <sz val="10"/>
      <color indexed="44"/>
      <name val="Comic Sans MS"/>
      <family val="4"/>
    </font>
    <font>
      <sz val="18"/>
      <name val="Comic Sans MS"/>
      <family val="4"/>
    </font>
    <font>
      <sz val="10"/>
      <color indexed="42"/>
      <name val="Comic Sans MS"/>
      <family val="4"/>
    </font>
    <font>
      <sz val="14"/>
      <name val="Comic Sans MS"/>
      <family val="4"/>
    </font>
    <font>
      <sz val="26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2"/>
      <color indexed="9"/>
      <name val="Comic Sans MS"/>
      <family val="4"/>
    </font>
    <font>
      <i/>
      <sz val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Comic Sans MS"/>
      <family val="4"/>
    </font>
    <font>
      <sz val="12"/>
      <color theme="0"/>
      <name val="Comic Sans MS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99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/>
      <protection/>
    </xf>
    <xf numFmtId="0" fontId="8" fillId="35" borderId="10" xfId="0" applyFont="1" applyFill="1" applyBorder="1" applyAlignment="1" applyProtection="1">
      <alignment vertical="center"/>
      <protection/>
    </xf>
    <xf numFmtId="0" fontId="4" fillId="35" borderId="15" xfId="0" applyFont="1" applyFill="1" applyBorder="1" applyAlignment="1" applyProtection="1">
      <alignment/>
      <protection/>
    </xf>
    <xf numFmtId="0" fontId="3" fillId="35" borderId="18" xfId="0" applyFont="1" applyFill="1" applyBorder="1" applyAlignment="1" applyProtection="1">
      <alignment horizontal="center"/>
      <protection/>
    </xf>
    <xf numFmtId="0" fontId="49" fillId="36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10" fontId="6" fillId="33" borderId="14" xfId="0" applyNumberFormat="1" applyFont="1" applyFill="1" applyBorder="1" applyAlignment="1" applyProtection="1">
      <alignment horizontal="center" vertical="center"/>
      <protection/>
    </xf>
    <xf numFmtId="10" fontId="6" fillId="33" borderId="15" xfId="0" applyNumberFormat="1" applyFont="1" applyFill="1" applyBorder="1" applyAlignment="1" applyProtection="1">
      <alignment horizontal="center" vertical="center"/>
      <protection/>
    </xf>
    <xf numFmtId="0" fontId="4" fillId="35" borderId="19" xfId="0" applyFont="1" applyFill="1" applyBorder="1" applyAlignment="1" applyProtection="1">
      <alignment/>
      <protection/>
    </xf>
    <xf numFmtId="0" fontId="3" fillId="35" borderId="20" xfId="0" applyFont="1" applyFill="1" applyBorder="1" applyAlignment="1" applyProtection="1">
      <alignment horizontal="center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10" fontId="6" fillId="33" borderId="16" xfId="0" applyNumberFormat="1" applyFont="1" applyFill="1" applyBorder="1" applyAlignment="1" applyProtection="1">
      <alignment horizontal="center" vertical="center"/>
      <protection/>
    </xf>
    <xf numFmtId="10" fontId="6" fillId="33" borderId="17" xfId="0" applyNumberFormat="1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8" fillId="35" borderId="18" xfId="0" applyFont="1" applyFill="1" applyBorder="1" applyAlignment="1" applyProtection="1">
      <alignment horizontal="center"/>
      <protection/>
    </xf>
    <xf numFmtId="166" fontId="6" fillId="33" borderId="10" xfId="0" applyNumberFormat="1" applyFont="1" applyFill="1" applyBorder="1" applyAlignment="1" applyProtection="1">
      <alignment horizontal="center" vertical="center"/>
      <protection/>
    </xf>
    <xf numFmtId="166" fontId="6" fillId="33" borderId="15" xfId="0" applyNumberFormat="1" applyFont="1" applyFill="1" applyBorder="1" applyAlignment="1" applyProtection="1">
      <alignment horizontal="center" vertical="center"/>
      <protection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0" fontId="8" fillId="35" borderId="20" xfId="0" applyFont="1" applyFill="1" applyBorder="1" applyAlignment="1" applyProtection="1">
      <alignment horizontal="center"/>
      <protection/>
    </xf>
    <xf numFmtId="166" fontId="6" fillId="33" borderId="11" xfId="0" applyNumberFormat="1" applyFont="1" applyFill="1" applyBorder="1" applyAlignment="1" applyProtection="1">
      <alignment horizontal="center" vertical="center"/>
      <protection/>
    </xf>
    <xf numFmtId="166" fontId="6" fillId="33" borderId="17" xfId="0" applyNumberFormat="1" applyFont="1" applyFill="1" applyBorder="1" applyAlignment="1" applyProtection="1">
      <alignment horizontal="center" vertical="center"/>
      <protection/>
    </xf>
    <xf numFmtId="2" fontId="6" fillId="33" borderId="11" xfId="0" applyNumberFormat="1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7" xfId="0" applyFont="1" applyFill="1" applyBorder="1" applyAlignment="1" applyProtection="1">
      <alignment/>
      <protection/>
    </xf>
    <xf numFmtId="0" fontId="4" fillId="37" borderId="21" xfId="0" applyFont="1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/>
      <protection/>
    </xf>
    <xf numFmtId="0" fontId="4" fillId="37" borderId="19" xfId="0" applyFont="1" applyFill="1" applyBorder="1" applyAlignment="1" applyProtection="1">
      <alignment/>
      <protection/>
    </xf>
    <xf numFmtId="0" fontId="50" fillId="36" borderId="10" xfId="0" applyFont="1" applyFill="1" applyBorder="1" applyAlignment="1" applyProtection="1">
      <alignment horizontal="center" vertical="center"/>
      <protection/>
    </xf>
    <xf numFmtId="10" fontId="6" fillId="33" borderId="22" xfId="0" applyNumberFormat="1" applyFont="1" applyFill="1" applyBorder="1" applyAlignment="1" applyProtection="1">
      <alignment horizontal="center" vertical="center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10" fontId="6" fillId="33" borderId="23" xfId="0" applyNumberFormat="1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/>
      <protection/>
    </xf>
    <xf numFmtId="166" fontId="6" fillId="33" borderId="24" xfId="0" applyNumberFormat="1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/>
      <protection/>
    </xf>
    <xf numFmtId="0" fontId="4" fillId="37" borderId="16" xfId="0" applyFont="1" applyFill="1" applyBorder="1" applyAlignment="1" applyProtection="1">
      <alignment/>
      <protection/>
    </xf>
    <xf numFmtId="0" fontId="4" fillId="37" borderId="11" xfId="0" applyFont="1" applyFill="1" applyBorder="1" applyAlignment="1" applyProtection="1">
      <alignment/>
      <protection/>
    </xf>
    <xf numFmtId="0" fontId="4" fillId="37" borderId="17" xfId="0" applyFont="1" applyFill="1" applyBorder="1" applyAlignment="1" applyProtection="1">
      <alignment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166" fontId="5" fillId="0" borderId="14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66" fontId="11" fillId="33" borderId="14" xfId="0" applyNumberFormat="1" applyFont="1" applyFill="1" applyBorder="1" applyAlignment="1" applyProtection="1">
      <alignment horizontal="center" vertical="center"/>
      <protection/>
    </xf>
    <xf numFmtId="166" fontId="11" fillId="33" borderId="10" xfId="0" applyNumberFormat="1" applyFont="1" applyFill="1" applyBorder="1" applyAlignment="1" applyProtection="1">
      <alignment horizontal="center" vertical="center"/>
      <protection/>
    </xf>
    <xf numFmtId="166" fontId="11" fillId="33" borderId="15" xfId="0" applyNumberFormat="1" applyFont="1" applyFill="1" applyBorder="1" applyAlignment="1" applyProtection="1">
      <alignment horizontal="center" vertical="center"/>
      <protection/>
    </xf>
    <xf numFmtId="0" fontId="10" fillId="33" borderId="24" xfId="0" applyFont="1" applyFill="1" applyBorder="1" applyAlignment="1" applyProtection="1">
      <alignment horizontal="center" vertical="center"/>
      <protection/>
    </xf>
    <xf numFmtId="166" fontId="4" fillId="33" borderId="24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/>
      <protection/>
    </xf>
    <xf numFmtId="166" fontId="11" fillId="33" borderId="21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19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66" fontId="11" fillId="33" borderId="16" xfId="0" applyNumberFormat="1" applyFont="1" applyFill="1" applyBorder="1" applyAlignment="1" applyProtection="1">
      <alignment horizontal="center" vertical="center"/>
      <protection/>
    </xf>
    <xf numFmtId="166" fontId="11" fillId="33" borderId="11" xfId="0" applyNumberFormat="1" applyFont="1" applyFill="1" applyBorder="1" applyAlignment="1" applyProtection="1">
      <alignment horizontal="center" vertical="center"/>
      <protection/>
    </xf>
    <xf numFmtId="166" fontId="11" fillId="33" borderId="17" xfId="0" applyNumberFormat="1" applyFont="1" applyFill="1" applyBorder="1" applyAlignment="1" applyProtection="1">
      <alignment horizontal="center" vertical="center"/>
      <protection/>
    </xf>
    <xf numFmtId="0" fontId="31" fillId="35" borderId="21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 horizontal="right" vertical="center"/>
      <protection/>
    </xf>
    <xf numFmtId="0" fontId="6" fillId="33" borderId="11" xfId="0" applyFont="1" applyFill="1" applyBorder="1" applyAlignment="1" applyProtection="1">
      <alignment horizontal="right" vertical="center"/>
      <protection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7</xdr:row>
      <xdr:rowOff>9525</xdr:rowOff>
    </xdr:from>
    <xdr:to>
      <xdr:col>8</xdr:col>
      <xdr:colOff>485775</xdr:colOff>
      <xdr:row>8</xdr:row>
      <xdr:rowOff>180975</xdr:rowOff>
    </xdr:to>
    <xdr:sp>
      <xdr:nvSpPr>
        <xdr:cNvPr id="1" name="AutoShape 5"/>
        <xdr:cNvSpPr>
          <a:spLocks/>
        </xdr:cNvSpPr>
      </xdr:nvSpPr>
      <xdr:spPr>
        <a:xfrm>
          <a:off x="6219825" y="1524000"/>
          <a:ext cx="285750" cy="2857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11</xdr:row>
      <xdr:rowOff>9525</xdr:rowOff>
    </xdr:from>
    <xdr:to>
      <xdr:col>8</xdr:col>
      <xdr:colOff>485775</xdr:colOff>
      <xdr:row>12</xdr:row>
      <xdr:rowOff>104775</xdr:rowOff>
    </xdr:to>
    <xdr:sp>
      <xdr:nvSpPr>
        <xdr:cNvPr id="2" name="AutoShape 6"/>
        <xdr:cNvSpPr>
          <a:spLocks/>
        </xdr:cNvSpPr>
      </xdr:nvSpPr>
      <xdr:spPr>
        <a:xfrm>
          <a:off x="6219825" y="2219325"/>
          <a:ext cx="285750" cy="2857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16</xdr:row>
      <xdr:rowOff>28575</xdr:rowOff>
    </xdr:from>
    <xdr:to>
      <xdr:col>8</xdr:col>
      <xdr:colOff>476250</xdr:colOff>
      <xdr:row>17</xdr:row>
      <xdr:rowOff>104775</xdr:rowOff>
    </xdr:to>
    <xdr:sp>
      <xdr:nvSpPr>
        <xdr:cNvPr id="3" name="AutoShape 6"/>
        <xdr:cNvSpPr>
          <a:spLocks/>
        </xdr:cNvSpPr>
      </xdr:nvSpPr>
      <xdr:spPr>
        <a:xfrm>
          <a:off x="6210300" y="3200400"/>
          <a:ext cx="285750" cy="2667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23"/>
  <sheetViews>
    <sheetView showGridLines="0" tabSelected="1" zoomScale="60" zoomScaleNormal="60" zoomScalePageLayoutView="0" workbookViewId="0" topLeftCell="A1">
      <selection activeCell="D12" sqref="D12:D13"/>
    </sheetView>
  </sheetViews>
  <sheetFormatPr defaultColWidth="11.421875" defaultRowHeight="12.75"/>
  <cols>
    <col min="1" max="1" width="8.57421875" style="7" customWidth="1"/>
    <col min="2" max="2" width="3.57421875" style="7" customWidth="1"/>
    <col min="3" max="3" width="19.28125" style="7" bestFit="1" customWidth="1"/>
    <col min="4" max="4" width="11.421875" style="7" customWidth="1"/>
    <col min="5" max="5" width="13.140625" style="7" bestFit="1" customWidth="1"/>
    <col min="6" max="11" width="11.421875" style="7" customWidth="1"/>
    <col min="12" max="12" width="15.00390625" style="7" bestFit="1" customWidth="1"/>
    <col min="13" max="14" width="11.421875" style="7" customWidth="1"/>
    <col min="15" max="16" width="11.421875" style="7" hidden="1" customWidth="1"/>
    <col min="17" max="17" width="11.421875" style="7" customWidth="1"/>
    <col min="18" max="19" width="11.421875" style="7" hidden="1" customWidth="1"/>
    <col min="20" max="20" width="11.421875" style="7" customWidth="1"/>
    <col min="21" max="16384" width="11.421875" style="7" customWidth="1"/>
  </cols>
  <sheetData>
    <row r="1" spans="15:16" ht="15">
      <c r="O1" s="8">
        <v>42.2</v>
      </c>
      <c r="P1" s="8">
        <v>0.8</v>
      </c>
    </row>
    <row r="2" spans="15:16" ht="15">
      <c r="O2" s="8">
        <v>42.1</v>
      </c>
      <c r="P2" s="8">
        <f aca="true" t="shared" si="0" ref="P2:P65">P1+0.00025</f>
        <v>0.80025</v>
      </c>
    </row>
    <row r="3" spans="2:16" ht="24.75" customHeight="1"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8">
        <v>42</v>
      </c>
      <c r="P3" s="8">
        <f t="shared" si="0"/>
        <v>0.8005</v>
      </c>
    </row>
    <row r="4" spans="2:16" ht="25.5" customHeight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8">
        <v>41.9</v>
      </c>
      <c r="P4" s="8">
        <f t="shared" si="0"/>
        <v>0.80075</v>
      </c>
    </row>
    <row r="5" spans="2:16" ht="9" customHeight="1">
      <c r="B5" s="15" t="s">
        <v>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  <c r="O5" s="8">
        <v>41.8</v>
      </c>
      <c r="P5" s="8">
        <f t="shared" si="0"/>
        <v>0.8009999999999999</v>
      </c>
    </row>
    <row r="6" spans="2:16" ht="15" customHeight="1"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8">
        <v>41.7</v>
      </c>
      <c r="P6" s="8">
        <f t="shared" si="0"/>
        <v>0.8012499999999999</v>
      </c>
    </row>
    <row r="7" spans="2:16" ht="15" customHeight="1" thickBot="1">
      <c r="B7" s="21"/>
      <c r="C7" s="22"/>
      <c r="D7" s="22"/>
      <c r="E7" s="22"/>
      <c r="F7" s="22"/>
      <c r="G7" s="22"/>
      <c r="H7" s="22"/>
      <c r="I7" s="22"/>
      <c r="J7" s="23"/>
      <c r="K7" s="23"/>
      <c r="L7" s="23"/>
      <c r="M7" s="23"/>
      <c r="N7" s="24"/>
      <c r="O7" s="8">
        <v>41.6</v>
      </c>
      <c r="P7" s="8">
        <f t="shared" si="0"/>
        <v>0.8014999999999999</v>
      </c>
    </row>
    <row r="8" spans="2:16" ht="9" customHeight="1">
      <c r="B8" s="25">
        <v>1</v>
      </c>
      <c r="C8" s="26" t="s">
        <v>27</v>
      </c>
      <c r="D8" s="27">
        <v>1</v>
      </c>
      <c r="E8" s="27"/>
      <c r="F8" s="27"/>
      <c r="G8" s="95">
        <f>INDEX(O1:O323,F9)</f>
        <v>9.9999999999995</v>
      </c>
      <c r="H8" s="11" t="s">
        <v>2</v>
      </c>
      <c r="I8" s="28"/>
      <c r="J8" s="29" t="s">
        <v>3</v>
      </c>
      <c r="K8" s="30"/>
      <c r="L8" s="31">
        <f>INDEX(P1:P323,F9)</f>
        <v>0.9026999999999887</v>
      </c>
      <c r="M8" s="32"/>
      <c r="N8" s="33"/>
      <c r="O8" s="8">
        <v>41.5</v>
      </c>
      <c r="P8" s="8">
        <f t="shared" si="0"/>
        <v>0.8017499999999999</v>
      </c>
    </row>
    <row r="9" spans="2:16" ht="15.75" customHeight="1" thickBot="1">
      <c r="B9" s="34"/>
      <c r="C9" s="35"/>
      <c r="D9" s="2"/>
      <c r="E9" s="2"/>
      <c r="F9" s="3">
        <v>323</v>
      </c>
      <c r="G9" s="96"/>
      <c r="H9" s="14"/>
      <c r="I9" s="28"/>
      <c r="J9" s="37"/>
      <c r="K9" s="38"/>
      <c r="L9" s="39"/>
      <c r="M9" s="40"/>
      <c r="N9" s="33"/>
      <c r="O9" s="8">
        <v>41.4</v>
      </c>
      <c r="P9" s="8">
        <f t="shared" si="0"/>
        <v>0.8019999999999998</v>
      </c>
    </row>
    <row r="10" spans="2:16" ht="15" customHeight="1">
      <c r="B10" s="41"/>
      <c r="C10" s="28"/>
      <c r="D10" s="28"/>
      <c r="E10" s="28"/>
      <c r="F10" s="28"/>
      <c r="G10" s="28"/>
      <c r="H10" s="28"/>
      <c r="I10" s="28"/>
      <c r="J10" s="42"/>
      <c r="K10" s="42"/>
      <c r="L10" s="42"/>
      <c r="M10" s="28"/>
      <c r="N10" s="33"/>
      <c r="O10" s="8">
        <v>41.3</v>
      </c>
      <c r="P10" s="8">
        <f t="shared" si="0"/>
        <v>0.8022499999999998</v>
      </c>
    </row>
    <row r="11" spans="2:16" ht="15" customHeight="1" thickBot="1">
      <c r="B11" s="41"/>
      <c r="C11" s="28"/>
      <c r="D11" s="28"/>
      <c r="E11" s="28"/>
      <c r="F11" s="28"/>
      <c r="G11" s="28"/>
      <c r="H11" s="28"/>
      <c r="I11" s="43"/>
      <c r="J11" s="44"/>
      <c r="K11" s="44"/>
      <c r="L11" s="28"/>
      <c r="M11" s="28"/>
      <c r="N11" s="33"/>
      <c r="O11" s="8">
        <v>41.2</v>
      </c>
      <c r="P11" s="8">
        <f t="shared" si="0"/>
        <v>0.8024999999999998</v>
      </c>
    </row>
    <row r="12" spans="2:16" ht="15" customHeight="1">
      <c r="B12" s="45">
        <v>2</v>
      </c>
      <c r="C12" s="26" t="s">
        <v>28</v>
      </c>
      <c r="D12" s="97">
        <v>2443</v>
      </c>
      <c r="E12" s="4"/>
      <c r="F12" s="5"/>
      <c r="G12" s="46">
        <f>D12/86400</f>
        <v>0.028275462962962964</v>
      </c>
      <c r="H12" s="47"/>
      <c r="I12" s="28"/>
      <c r="J12" s="29" t="s">
        <v>4</v>
      </c>
      <c r="K12" s="30"/>
      <c r="L12" s="48">
        <f>L17/L8</f>
        <v>16.324338486790346</v>
      </c>
      <c r="M12" s="11" t="s">
        <v>0</v>
      </c>
      <c r="N12" s="33"/>
      <c r="O12" s="8">
        <v>41.1</v>
      </c>
      <c r="P12" s="8">
        <f t="shared" si="0"/>
        <v>0.8027499999999997</v>
      </c>
    </row>
    <row r="13" spans="2:16" ht="15.75" customHeight="1" thickBot="1">
      <c r="B13" s="49"/>
      <c r="C13" s="35"/>
      <c r="D13" s="98"/>
      <c r="E13" s="6"/>
      <c r="F13" s="2"/>
      <c r="G13" s="50"/>
      <c r="H13" s="51"/>
      <c r="I13" s="28"/>
      <c r="J13" s="37"/>
      <c r="K13" s="38"/>
      <c r="L13" s="52"/>
      <c r="M13" s="14"/>
      <c r="N13" s="33"/>
      <c r="O13" s="8">
        <v>41</v>
      </c>
      <c r="P13" s="8">
        <f t="shared" si="0"/>
        <v>0.8029999999999997</v>
      </c>
    </row>
    <row r="14" spans="2:16" ht="15">
      <c r="B14" s="41"/>
      <c r="C14" s="28"/>
      <c r="D14" s="28"/>
      <c r="E14" s="28"/>
      <c r="F14" s="28"/>
      <c r="G14" s="28"/>
      <c r="H14" s="28"/>
      <c r="I14" s="28"/>
      <c r="J14" s="44"/>
      <c r="K14" s="44"/>
      <c r="L14" s="28"/>
      <c r="M14" s="28"/>
      <c r="N14" s="33"/>
      <c r="O14" s="8">
        <v>40.9</v>
      </c>
      <c r="P14" s="8">
        <f t="shared" si="0"/>
        <v>0.8032499999999997</v>
      </c>
    </row>
    <row r="15" spans="2:16" ht="15">
      <c r="B15" s="41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33"/>
      <c r="O15" s="8">
        <v>40.8</v>
      </c>
      <c r="P15" s="8">
        <f t="shared" si="0"/>
        <v>0.8034999999999997</v>
      </c>
    </row>
    <row r="16" spans="2:16" ht="15">
      <c r="B16" s="41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33"/>
      <c r="O16" s="8">
        <v>40.7</v>
      </c>
      <c r="P16" s="8">
        <f t="shared" si="0"/>
        <v>0.8037499999999996</v>
      </c>
    </row>
    <row r="17" spans="2:16" ht="15" customHeight="1">
      <c r="B17" s="94"/>
      <c r="C17" s="28"/>
      <c r="D17" s="28"/>
      <c r="E17" s="28"/>
      <c r="F17" s="28"/>
      <c r="G17" s="28"/>
      <c r="H17" s="28"/>
      <c r="I17" s="28"/>
      <c r="J17" s="29" t="s">
        <v>5</v>
      </c>
      <c r="K17" s="30"/>
      <c r="L17" s="48">
        <f>G8/D12*3600</f>
        <v>14.735980352025463</v>
      </c>
      <c r="M17" s="11" t="s">
        <v>0</v>
      </c>
      <c r="N17" s="33"/>
      <c r="O17" s="8">
        <v>40.6</v>
      </c>
      <c r="P17" s="8">
        <f t="shared" si="0"/>
        <v>0.8039999999999996</v>
      </c>
    </row>
    <row r="18" spans="2:16" ht="15" customHeight="1">
      <c r="B18" s="41"/>
      <c r="C18" s="28"/>
      <c r="D18" s="28"/>
      <c r="E18" s="28"/>
      <c r="F18" s="28"/>
      <c r="G18" s="28"/>
      <c r="H18" s="28"/>
      <c r="I18" s="28"/>
      <c r="J18" s="37"/>
      <c r="K18" s="38"/>
      <c r="L18" s="52"/>
      <c r="M18" s="14"/>
      <c r="N18" s="33"/>
      <c r="O18" s="8">
        <v>40.5</v>
      </c>
      <c r="P18" s="8">
        <f t="shared" si="0"/>
        <v>0.8042499999999996</v>
      </c>
    </row>
    <row r="19" spans="2:16" ht="16.5">
      <c r="B19" s="94" t="s">
        <v>26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  <c r="O19" s="8">
        <v>40.4</v>
      </c>
      <c r="P19" s="8">
        <f t="shared" si="0"/>
        <v>0.8044999999999995</v>
      </c>
    </row>
    <row r="20" spans="2:16" ht="15">
      <c r="B20" s="15" t="s">
        <v>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8">
        <v>40.3</v>
      </c>
      <c r="P20" s="8">
        <f t="shared" si="0"/>
        <v>0.8047499999999995</v>
      </c>
    </row>
    <row r="21" spans="2:16" ht="15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8">
        <v>40.2</v>
      </c>
      <c r="P21" s="8">
        <f t="shared" si="0"/>
        <v>0.8049999999999995</v>
      </c>
    </row>
    <row r="22" spans="2:16" ht="15.75" thickBot="1"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7"/>
      <c r="O22" s="8">
        <v>40.1</v>
      </c>
      <c r="P22" s="8">
        <f t="shared" si="0"/>
        <v>0.8052499999999995</v>
      </c>
    </row>
    <row r="23" spans="2:16" ht="15">
      <c r="B23" s="45">
        <v>3</v>
      </c>
      <c r="C23" s="58" t="s">
        <v>7</v>
      </c>
      <c r="D23" s="1"/>
      <c r="E23" s="27"/>
      <c r="F23" s="27"/>
      <c r="G23" s="10">
        <f>INDEX(O1:O339,F24)</f>
        <v>9.9999999999995</v>
      </c>
      <c r="H23" s="11" t="s">
        <v>2</v>
      </c>
      <c r="I23" s="56"/>
      <c r="J23" s="29" t="s">
        <v>3</v>
      </c>
      <c r="K23" s="30"/>
      <c r="L23" s="59">
        <f>INDEX(P1:P339,F24)</f>
        <v>0.9026999999999887</v>
      </c>
      <c r="M23" s="56"/>
      <c r="N23" s="57"/>
      <c r="O23" s="8">
        <v>40</v>
      </c>
      <c r="P23" s="8">
        <f t="shared" si="0"/>
        <v>0.8054999999999994</v>
      </c>
    </row>
    <row r="24" spans="2:16" ht="15.75" thickBot="1">
      <c r="B24" s="49"/>
      <c r="C24" s="60"/>
      <c r="D24" s="2">
        <v>56</v>
      </c>
      <c r="E24" s="36"/>
      <c r="F24" s="3">
        <v>323</v>
      </c>
      <c r="G24" s="13"/>
      <c r="H24" s="14"/>
      <c r="I24" s="56"/>
      <c r="J24" s="37"/>
      <c r="K24" s="38"/>
      <c r="L24" s="61"/>
      <c r="M24" s="56"/>
      <c r="N24" s="57"/>
      <c r="O24" s="8">
        <v>39.9</v>
      </c>
      <c r="P24" s="8">
        <f t="shared" si="0"/>
        <v>0.8057499999999994</v>
      </c>
    </row>
    <row r="25" spans="2:16" ht="15"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7"/>
      <c r="O25" s="8">
        <v>39.8</v>
      </c>
      <c r="P25" s="8">
        <f t="shared" si="0"/>
        <v>0.8059999999999994</v>
      </c>
    </row>
    <row r="26" spans="2:16" ht="15">
      <c r="B26" s="55"/>
      <c r="C26" s="62" t="s">
        <v>8</v>
      </c>
      <c r="D26" s="62"/>
      <c r="E26" s="62"/>
      <c r="F26" s="62"/>
      <c r="G26" s="63">
        <f>F33/86400</f>
        <v>0.028275462962962968</v>
      </c>
      <c r="H26" s="63"/>
      <c r="I26" s="56"/>
      <c r="J26" s="29" t="s">
        <v>5</v>
      </c>
      <c r="K26" s="27"/>
      <c r="L26" s="9">
        <f>L12*L23</f>
        <v>14.73598035202546</v>
      </c>
      <c r="M26" s="11" t="s">
        <v>0</v>
      </c>
      <c r="N26" s="57"/>
      <c r="O26" s="8">
        <v>39.7</v>
      </c>
      <c r="P26" s="8">
        <f t="shared" si="0"/>
        <v>0.8062499999999994</v>
      </c>
    </row>
    <row r="27" spans="2:16" ht="15" customHeight="1">
      <c r="B27" s="55"/>
      <c r="C27" s="62"/>
      <c r="D27" s="62"/>
      <c r="E27" s="62"/>
      <c r="F27" s="62"/>
      <c r="G27" s="63"/>
      <c r="H27" s="63"/>
      <c r="I27" s="56"/>
      <c r="J27" s="37"/>
      <c r="K27" s="64"/>
      <c r="L27" s="12"/>
      <c r="M27" s="14"/>
      <c r="N27" s="57"/>
      <c r="O27" s="8">
        <v>39.6</v>
      </c>
      <c r="P27" s="8">
        <f t="shared" si="0"/>
        <v>0.8064999999999993</v>
      </c>
    </row>
    <row r="28" spans="2:16" ht="15" customHeight="1"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8">
        <v>39.5</v>
      </c>
      <c r="P28" s="8">
        <f t="shared" si="0"/>
        <v>0.8067499999999993</v>
      </c>
    </row>
    <row r="29" spans="2:16" ht="15">
      <c r="B29" s="15" t="s">
        <v>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8">
        <v>39.4</v>
      </c>
      <c r="P29" s="8">
        <f t="shared" si="0"/>
        <v>0.8069999999999993</v>
      </c>
    </row>
    <row r="30" spans="2:16" ht="15">
      <c r="B30" s="68"/>
      <c r="C30" s="69"/>
      <c r="D30" s="69"/>
      <c r="E30" s="69">
        <f>G23*1000</f>
        <v>9999.999999999502</v>
      </c>
      <c r="F30" s="69"/>
      <c r="G30" s="69"/>
      <c r="H30" s="69"/>
      <c r="I30" s="69"/>
      <c r="J30" s="69"/>
      <c r="K30" s="69"/>
      <c r="L30" s="69"/>
      <c r="M30" s="69"/>
      <c r="N30" s="70"/>
      <c r="O30" s="8">
        <v>39.3</v>
      </c>
      <c r="P30" s="8">
        <f t="shared" si="0"/>
        <v>0.8072499999999992</v>
      </c>
    </row>
    <row r="31" spans="2:19" ht="30">
      <c r="B31" s="15" t="s">
        <v>15</v>
      </c>
      <c r="C31" s="16"/>
      <c r="D31" s="16"/>
      <c r="E31" s="17"/>
      <c r="F31" s="16" t="s">
        <v>19</v>
      </c>
      <c r="G31" s="16"/>
      <c r="H31" s="16"/>
      <c r="I31" s="16"/>
      <c r="J31" s="71"/>
      <c r="K31" s="15" t="s">
        <v>24</v>
      </c>
      <c r="L31" s="16"/>
      <c r="M31" s="16"/>
      <c r="N31" s="17"/>
      <c r="O31" s="8">
        <v>39.2</v>
      </c>
      <c r="P31" s="8">
        <f t="shared" si="0"/>
        <v>0.8074999999999992</v>
      </c>
      <c r="R31" s="7" t="s">
        <v>11</v>
      </c>
      <c r="S31" s="7" t="s">
        <v>12</v>
      </c>
    </row>
    <row r="32" spans="2:19" ht="15" customHeight="1">
      <c r="B32" s="18"/>
      <c r="C32" s="19"/>
      <c r="D32" s="19"/>
      <c r="E32" s="20"/>
      <c r="F32" s="19"/>
      <c r="G32" s="19"/>
      <c r="H32" s="19"/>
      <c r="I32" s="19"/>
      <c r="J32" s="72"/>
      <c r="K32" s="18"/>
      <c r="L32" s="19"/>
      <c r="M32" s="19"/>
      <c r="N32" s="20"/>
      <c r="O32" s="8">
        <v>39.1</v>
      </c>
      <c r="P32" s="8">
        <f t="shared" si="0"/>
        <v>0.8077499999999992</v>
      </c>
      <c r="R32" s="7">
        <f>L12</f>
        <v>16.324338486790346</v>
      </c>
      <c r="S32" s="7">
        <f>R32*1000/3600</f>
        <v>4.534538468552874</v>
      </c>
    </row>
    <row r="33" spans="2:16" ht="15" customHeight="1">
      <c r="B33" s="73"/>
      <c r="C33" s="74"/>
      <c r="D33" s="74"/>
      <c r="E33" s="75">
        <f>L26*1000/3600</f>
        <v>4.093327875562628</v>
      </c>
      <c r="F33" s="76">
        <f>E30/E33</f>
        <v>2443.0000000000005</v>
      </c>
      <c r="G33" s="77"/>
      <c r="H33" s="77"/>
      <c r="I33" s="77"/>
      <c r="J33" s="78"/>
      <c r="K33" s="79">
        <f>1000/S35/86400</f>
        <v>0.0028275462962964377</v>
      </c>
      <c r="L33" s="80"/>
      <c r="M33" s="80"/>
      <c r="N33" s="81"/>
      <c r="O33" s="8">
        <v>39</v>
      </c>
      <c r="P33" s="8">
        <f t="shared" si="0"/>
        <v>0.8079999999999992</v>
      </c>
    </row>
    <row r="34" spans="2:19" ht="15" customHeight="1">
      <c r="B34" s="73"/>
      <c r="C34" s="82" t="s">
        <v>10</v>
      </c>
      <c r="D34" s="83">
        <f>100/1.1/S32/86400</f>
        <v>0.00023203873106061472</v>
      </c>
      <c r="E34" s="74"/>
      <c r="F34" s="73"/>
      <c r="G34" s="82" t="s">
        <v>17</v>
      </c>
      <c r="H34" s="82"/>
      <c r="I34" s="83">
        <f>500/1.03/S32/86400</f>
        <v>0.0012390417677993991</v>
      </c>
      <c r="J34" s="84"/>
      <c r="K34" s="85"/>
      <c r="L34" s="86"/>
      <c r="M34" s="86"/>
      <c r="N34" s="87"/>
      <c r="O34" s="8">
        <v>38.9</v>
      </c>
      <c r="P34" s="8">
        <f t="shared" si="0"/>
        <v>0.8082499999999991</v>
      </c>
      <c r="R34" s="7" t="s">
        <v>22</v>
      </c>
      <c r="S34" s="7" t="s">
        <v>23</v>
      </c>
    </row>
    <row r="35" spans="2:19" ht="15" customHeight="1">
      <c r="B35" s="73"/>
      <c r="C35" s="82"/>
      <c r="D35" s="83"/>
      <c r="E35" s="74"/>
      <c r="F35" s="73"/>
      <c r="G35" s="82"/>
      <c r="H35" s="82"/>
      <c r="I35" s="83"/>
      <c r="J35" s="84"/>
      <c r="K35" s="85"/>
      <c r="L35" s="86"/>
      <c r="M35" s="86"/>
      <c r="N35" s="87"/>
      <c r="O35" s="8">
        <v>38.8</v>
      </c>
      <c r="P35" s="8">
        <f t="shared" si="0"/>
        <v>0.8084999999999991</v>
      </c>
      <c r="R35" s="7">
        <f>L26</f>
        <v>14.73598035202546</v>
      </c>
      <c r="S35" s="7">
        <f>R35/3.6</f>
        <v>4.093327875562628</v>
      </c>
    </row>
    <row r="36" spans="2:16" ht="15" customHeight="1">
      <c r="B36" s="73"/>
      <c r="C36" s="82" t="s">
        <v>13</v>
      </c>
      <c r="D36" s="83">
        <f>200/1.08/S32/86400</f>
        <v>0.00047267148919754844</v>
      </c>
      <c r="E36" s="74"/>
      <c r="F36" s="73"/>
      <c r="G36" s="82" t="s">
        <v>18</v>
      </c>
      <c r="H36" s="82"/>
      <c r="I36" s="83">
        <f>800/1/S32/86400</f>
        <v>0.0020419408333334096</v>
      </c>
      <c r="J36" s="84"/>
      <c r="K36" s="85"/>
      <c r="L36" s="86"/>
      <c r="M36" s="86"/>
      <c r="N36" s="87"/>
      <c r="O36" s="8">
        <v>38.7</v>
      </c>
      <c r="P36" s="8">
        <f t="shared" si="0"/>
        <v>0.8087499999999991</v>
      </c>
    </row>
    <row r="37" spans="2:16" ht="15" customHeight="1">
      <c r="B37" s="73"/>
      <c r="C37" s="82"/>
      <c r="D37" s="83"/>
      <c r="E37" s="74"/>
      <c r="F37" s="73"/>
      <c r="G37" s="82"/>
      <c r="H37" s="82"/>
      <c r="I37" s="83"/>
      <c r="J37" s="84"/>
      <c r="K37" s="85"/>
      <c r="L37" s="86"/>
      <c r="M37" s="86"/>
      <c r="N37" s="87"/>
      <c r="O37" s="8">
        <v>38.6</v>
      </c>
      <c r="P37" s="8">
        <f t="shared" si="0"/>
        <v>0.808999999999999</v>
      </c>
    </row>
    <row r="38" spans="2:16" ht="15" customHeight="1">
      <c r="B38" s="73"/>
      <c r="C38" s="82" t="s">
        <v>14</v>
      </c>
      <c r="D38" s="83">
        <f>300/1.07/S32/86400</f>
        <v>0.0007156334696261949</v>
      </c>
      <c r="E38" s="74"/>
      <c r="F38" s="73"/>
      <c r="G38" s="82" t="s">
        <v>20</v>
      </c>
      <c r="H38" s="82"/>
      <c r="I38" s="83">
        <f>1000/0.95/S32/86400</f>
        <v>0.0026867642543860655</v>
      </c>
      <c r="J38" s="84"/>
      <c r="K38" s="85"/>
      <c r="L38" s="86"/>
      <c r="M38" s="86"/>
      <c r="N38" s="87"/>
      <c r="O38" s="8">
        <v>38.5</v>
      </c>
      <c r="P38" s="8">
        <f t="shared" si="0"/>
        <v>0.809249999999999</v>
      </c>
    </row>
    <row r="39" spans="2:16" ht="15" customHeight="1">
      <c r="B39" s="73"/>
      <c r="C39" s="82"/>
      <c r="D39" s="83"/>
      <c r="E39" s="74"/>
      <c r="F39" s="73"/>
      <c r="G39" s="82"/>
      <c r="H39" s="82"/>
      <c r="I39" s="83"/>
      <c r="J39" s="84"/>
      <c r="K39" s="85"/>
      <c r="L39" s="86"/>
      <c r="M39" s="86"/>
      <c r="N39" s="87"/>
      <c r="O39" s="8">
        <v>38.4</v>
      </c>
      <c r="P39" s="8">
        <f t="shared" si="0"/>
        <v>0.809499999999999</v>
      </c>
    </row>
    <row r="40" spans="2:16" ht="15" customHeight="1">
      <c r="B40" s="73"/>
      <c r="C40" s="82" t="s">
        <v>16</v>
      </c>
      <c r="D40" s="83">
        <f>400/1.05/S32/86400</f>
        <v>0.0009723527777778142</v>
      </c>
      <c r="E40" s="74"/>
      <c r="F40" s="73"/>
      <c r="G40" s="82" t="s">
        <v>21</v>
      </c>
      <c r="H40" s="82"/>
      <c r="I40" s="83">
        <f>1500/0.93/S32/86400</f>
        <v>0.004116816196236713</v>
      </c>
      <c r="J40" s="84"/>
      <c r="K40" s="85"/>
      <c r="L40" s="86"/>
      <c r="M40" s="86"/>
      <c r="N40" s="87"/>
      <c r="O40" s="8">
        <v>38.2999999999999</v>
      </c>
      <c r="P40" s="8">
        <f t="shared" si="0"/>
        <v>0.809749999999999</v>
      </c>
    </row>
    <row r="41" spans="2:16" ht="15" customHeight="1">
      <c r="B41" s="73"/>
      <c r="C41" s="82"/>
      <c r="D41" s="83"/>
      <c r="E41" s="74"/>
      <c r="F41" s="73"/>
      <c r="G41" s="82"/>
      <c r="H41" s="82"/>
      <c r="I41" s="83"/>
      <c r="J41" s="84"/>
      <c r="K41" s="85"/>
      <c r="L41" s="86"/>
      <c r="M41" s="86"/>
      <c r="N41" s="87"/>
      <c r="O41" s="8">
        <v>38.1999999999999</v>
      </c>
      <c r="P41" s="8">
        <f t="shared" si="0"/>
        <v>0.8099999999999989</v>
      </c>
    </row>
    <row r="42" spans="2:16" ht="15" customHeight="1">
      <c r="B42" s="88"/>
      <c r="C42" s="89"/>
      <c r="D42" s="89"/>
      <c r="E42" s="89"/>
      <c r="F42" s="88"/>
      <c r="G42" s="89"/>
      <c r="H42" s="89"/>
      <c r="I42" s="89"/>
      <c r="J42" s="90"/>
      <c r="K42" s="91"/>
      <c r="L42" s="92"/>
      <c r="M42" s="92"/>
      <c r="N42" s="93"/>
      <c r="O42" s="8">
        <v>38.0999999999999</v>
      </c>
      <c r="P42" s="8">
        <f t="shared" si="0"/>
        <v>0.8102499999999989</v>
      </c>
    </row>
    <row r="43" spans="2:16" ht="15" customHeight="1">
      <c r="B43" s="74"/>
      <c r="C43" s="74"/>
      <c r="D43" s="74"/>
      <c r="E43" s="74"/>
      <c r="F43" s="74"/>
      <c r="G43" s="74"/>
      <c r="H43" s="74"/>
      <c r="I43" s="74"/>
      <c r="O43" s="8">
        <v>37.9999999999999</v>
      </c>
      <c r="P43" s="8">
        <f t="shared" si="0"/>
        <v>0.8104999999999989</v>
      </c>
    </row>
    <row r="44" spans="15:16" ht="15">
      <c r="O44" s="8">
        <v>37.8999999999999</v>
      </c>
      <c r="P44" s="8">
        <f t="shared" si="0"/>
        <v>0.8107499999999989</v>
      </c>
    </row>
    <row r="45" spans="15:16" ht="15">
      <c r="O45" s="8">
        <v>37.7999999999999</v>
      </c>
      <c r="P45" s="8">
        <f t="shared" si="0"/>
        <v>0.8109999999999988</v>
      </c>
    </row>
    <row r="46" spans="15:16" ht="15">
      <c r="O46" s="8">
        <v>37.6999999999999</v>
      </c>
      <c r="P46" s="8">
        <f t="shared" si="0"/>
        <v>0.8112499999999988</v>
      </c>
    </row>
    <row r="47" spans="15:16" ht="15">
      <c r="O47" s="8">
        <v>37.5999999999999</v>
      </c>
      <c r="P47" s="8">
        <f t="shared" si="0"/>
        <v>0.8114999999999988</v>
      </c>
    </row>
    <row r="48" spans="15:16" ht="15">
      <c r="O48" s="8">
        <v>37.4999999999999</v>
      </c>
      <c r="P48" s="8">
        <f t="shared" si="0"/>
        <v>0.8117499999999988</v>
      </c>
    </row>
    <row r="49" spans="15:16" ht="15">
      <c r="O49" s="8">
        <v>37.3999999999999</v>
      </c>
      <c r="P49" s="8">
        <f t="shared" si="0"/>
        <v>0.8119999999999987</v>
      </c>
    </row>
    <row r="50" spans="15:16" ht="15">
      <c r="O50" s="8">
        <v>37.2999999999999</v>
      </c>
      <c r="P50" s="8">
        <f t="shared" si="0"/>
        <v>0.8122499999999987</v>
      </c>
    </row>
    <row r="51" spans="15:16" ht="15">
      <c r="O51" s="8">
        <v>37.1999999999999</v>
      </c>
      <c r="P51" s="8">
        <f t="shared" si="0"/>
        <v>0.8124999999999987</v>
      </c>
    </row>
    <row r="52" spans="15:16" ht="15">
      <c r="O52" s="8">
        <v>37.0999999999999</v>
      </c>
      <c r="P52" s="8">
        <f t="shared" si="0"/>
        <v>0.8127499999999986</v>
      </c>
    </row>
    <row r="53" spans="15:16" ht="15">
      <c r="O53" s="8">
        <v>36.9999999999999</v>
      </c>
      <c r="P53" s="8">
        <f t="shared" si="0"/>
        <v>0.8129999999999986</v>
      </c>
    </row>
    <row r="54" spans="15:16" ht="15">
      <c r="O54" s="8">
        <v>36.8999999999999</v>
      </c>
      <c r="P54" s="8">
        <f t="shared" si="0"/>
        <v>0.8132499999999986</v>
      </c>
    </row>
    <row r="55" spans="15:16" ht="15">
      <c r="O55" s="8">
        <v>36.7999999999999</v>
      </c>
      <c r="P55" s="8">
        <f t="shared" si="0"/>
        <v>0.8134999999999986</v>
      </c>
    </row>
    <row r="56" spans="15:16" ht="15">
      <c r="O56" s="8">
        <v>36.6999999999999</v>
      </c>
      <c r="P56" s="8">
        <f t="shared" si="0"/>
        <v>0.8137499999999985</v>
      </c>
    </row>
    <row r="57" spans="15:16" ht="15">
      <c r="O57" s="8">
        <v>36.5999999999999</v>
      </c>
      <c r="P57" s="8">
        <f t="shared" si="0"/>
        <v>0.8139999999999985</v>
      </c>
    </row>
    <row r="58" spans="15:16" ht="15">
      <c r="O58" s="8">
        <v>36.4999999999999</v>
      </c>
      <c r="P58" s="8">
        <f t="shared" si="0"/>
        <v>0.8142499999999985</v>
      </c>
    </row>
    <row r="59" spans="15:16" ht="15">
      <c r="O59" s="8">
        <v>36.3999999999999</v>
      </c>
      <c r="P59" s="8">
        <f t="shared" si="0"/>
        <v>0.8144999999999984</v>
      </c>
    </row>
    <row r="60" spans="15:16" ht="15">
      <c r="O60" s="8">
        <v>36.2999999999999</v>
      </c>
      <c r="P60" s="8">
        <f t="shared" si="0"/>
        <v>0.8147499999999984</v>
      </c>
    </row>
    <row r="61" spans="15:16" ht="15">
      <c r="O61" s="8">
        <v>36.1999999999999</v>
      </c>
      <c r="P61" s="8">
        <f t="shared" si="0"/>
        <v>0.8149999999999984</v>
      </c>
    </row>
    <row r="62" spans="15:16" ht="15">
      <c r="O62" s="8">
        <v>36.0999999999999</v>
      </c>
      <c r="P62" s="8">
        <f t="shared" si="0"/>
        <v>0.8152499999999984</v>
      </c>
    </row>
    <row r="63" spans="15:16" ht="15">
      <c r="O63" s="8">
        <v>35.9999999999999</v>
      </c>
      <c r="P63" s="8">
        <f t="shared" si="0"/>
        <v>0.8154999999999983</v>
      </c>
    </row>
    <row r="64" spans="15:16" ht="15">
      <c r="O64" s="8">
        <v>35.8999999999999</v>
      </c>
      <c r="P64" s="8">
        <f t="shared" si="0"/>
        <v>0.8157499999999983</v>
      </c>
    </row>
    <row r="65" spans="15:16" ht="15">
      <c r="O65" s="8">
        <v>35.7999999999999</v>
      </c>
      <c r="P65" s="8">
        <f t="shared" si="0"/>
        <v>0.8159999999999983</v>
      </c>
    </row>
    <row r="66" spans="15:16" ht="15">
      <c r="O66" s="8">
        <v>35.6999999999999</v>
      </c>
      <c r="P66" s="8">
        <f aca="true" t="shared" si="1" ref="P66:P129">P65+0.00025</f>
        <v>0.8162499999999983</v>
      </c>
    </row>
    <row r="67" spans="15:16" ht="15">
      <c r="O67" s="8">
        <v>35.5999999999999</v>
      </c>
      <c r="P67" s="8">
        <f t="shared" si="1"/>
        <v>0.8164999999999982</v>
      </c>
    </row>
    <row r="68" spans="15:16" ht="15">
      <c r="O68" s="8">
        <v>35.4999999999999</v>
      </c>
      <c r="P68" s="8">
        <f t="shared" si="1"/>
        <v>0.8167499999999982</v>
      </c>
    </row>
    <row r="69" spans="15:16" ht="15">
      <c r="O69" s="8">
        <v>35.3999999999999</v>
      </c>
      <c r="P69" s="8">
        <f t="shared" si="1"/>
        <v>0.8169999999999982</v>
      </c>
    </row>
    <row r="70" spans="15:16" ht="15">
      <c r="O70" s="8">
        <v>35.2999999999999</v>
      </c>
      <c r="P70" s="8">
        <f t="shared" si="1"/>
        <v>0.8172499999999981</v>
      </c>
    </row>
    <row r="71" spans="15:16" ht="15">
      <c r="O71" s="8">
        <v>35.1999999999999</v>
      </c>
      <c r="P71" s="8">
        <f t="shared" si="1"/>
        <v>0.8174999999999981</v>
      </c>
    </row>
    <row r="72" spans="15:16" ht="15">
      <c r="O72" s="8">
        <v>35.0999999999999</v>
      </c>
      <c r="P72" s="8">
        <f t="shared" si="1"/>
        <v>0.8177499999999981</v>
      </c>
    </row>
    <row r="73" spans="15:16" ht="15">
      <c r="O73" s="8">
        <v>34.9999999999999</v>
      </c>
      <c r="P73" s="8">
        <f t="shared" si="1"/>
        <v>0.8179999999999981</v>
      </c>
    </row>
    <row r="74" spans="15:16" ht="15">
      <c r="O74" s="8">
        <v>34.8999999999999</v>
      </c>
      <c r="P74" s="8">
        <f t="shared" si="1"/>
        <v>0.818249999999998</v>
      </c>
    </row>
    <row r="75" spans="15:16" ht="15">
      <c r="O75" s="8">
        <v>34.7999999999999</v>
      </c>
      <c r="P75" s="8">
        <f t="shared" si="1"/>
        <v>0.818499999999998</v>
      </c>
    </row>
    <row r="76" spans="15:16" ht="15">
      <c r="O76" s="8">
        <v>34.6999999999999</v>
      </c>
      <c r="P76" s="8">
        <f t="shared" si="1"/>
        <v>0.818749999999998</v>
      </c>
    </row>
    <row r="77" spans="15:16" ht="15">
      <c r="O77" s="8">
        <v>34.5999999999999</v>
      </c>
      <c r="P77" s="8">
        <f t="shared" si="1"/>
        <v>0.818999999999998</v>
      </c>
    </row>
    <row r="78" spans="15:16" ht="15">
      <c r="O78" s="8">
        <v>34.4999999999999</v>
      </c>
      <c r="P78" s="8">
        <f t="shared" si="1"/>
        <v>0.8192499999999979</v>
      </c>
    </row>
    <row r="79" spans="15:16" ht="15">
      <c r="O79" s="8">
        <v>34.3999999999999</v>
      </c>
      <c r="P79" s="8">
        <f t="shared" si="1"/>
        <v>0.8194999999999979</v>
      </c>
    </row>
    <row r="80" spans="15:16" ht="15">
      <c r="O80" s="8">
        <v>34.2999999999999</v>
      </c>
      <c r="P80" s="8">
        <f t="shared" si="1"/>
        <v>0.8197499999999979</v>
      </c>
    </row>
    <row r="81" spans="15:16" ht="15">
      <c r="O81" s="8">
        <v>34.1999999999999</v>
      </c>
      <c r="P81" s="8">
        <f t="shared" si="1"/>
        <v>0.8199999999999978</v>
      </c>
    </row>
    <row r="82" spans="15:16" ht="15">
      <c r="O82" s="8">
        <v>34.0999999999999</v>
      </c>
      <c r="P82" s="8">
        <f t="shared" si="1"/>
        <v>0.8202499999999978</v>
      </c>
    </row>
    <row r="83" spans="15:16" ht="15">
      <c r="O83" s="8">
        <v>33.9999999999999</v>
      </c>
      <c r="P83" s="8">
        <f t="shared" si="1"/>
        <v>0.8204999999999978</v>
      </c>
    </row>
    <row r="84" spans="15:16" ht="15">
      <c r="O84" s="8">
        <v>33.8999999999999</v>
      </c>
      <c r="P84" s="8">
        <f t="shared" si="1"/>
        <v>0.8207499999999978</v>
      </c>
    </row>
    <row r="85" spans="15:16" ht="15">
      <c r="O85" s="8">
        <v>33.7999999999999</v>
      </c>
      <c r="P85" s="8">
        <f t="shared" si="1"/>
        <v>0.8209999999999977</v>
      </c>
    </row>
    <row r="86" spans="15:16" ht="15">
      <c r="O86" s="8">
        <v>33.6999999999999</v>
      </c>
      <c r="P86" s="8">
        <f t="shared" si="1"/>
        <v>0.8212499999999977</v>
      </c>
    </row>
    <row r="87" spans="15:16" ht="15">
      <c r="O87" s="8">
        <v>33.5999999999999</v>
      </c>
      <c r="P87" s="8">
        <f t="shared" si="1"/>
        <v>0.8214999999999977</v>
      </c>
    </row>
    <row r="88" spans="15:16" ht="15">
      <c r="O88" s="8">
        <v>33.4999999999999</v>
      </c>
      <c r="P88" s="8">
        <f t="shared" si="1"/>
        <v>0.8217499999999976</v>
      </c>
    </row>
    <row r="89" spans="15:16" ht="15">
      <c r="O89" s="8">
        <v>33.3999999999999</v>
      </c>
      <c r="P89" s="8">
        <f t="shared" si="1"/>
        <v>0.8219999999999976</v>
      </c>
    </row>
    <row r="90" spans="15:16" ht="15">
      <c r="O90" s="8">
        <v>33.2999999999999</v>
      </c>
      <c r="P90" s="8">
        <f t="shared" si="1"/>
        <v>0.8222499999999976</v>
      </c>
    </row>
    <row r="91" spans="15:16" ht="15">
      <c r="O91" s="8">
        <v>33.1999999999999</v>
      </c>
      <c r="P91" s="8">
        <f t="shared" si="1"/>
        <v>0.8224999999999976</v>
      </c>
    </row>
    <row r="92" spans="15:16" ht="15">
      <c r="O92" s="8">
        <v>33.0999999999999</v>
      </c>
      <c r="P92" s="8">
        <f t="shared" si="1"/>
        <v>0.8227499999999975</v>
      </c>
    </row>
    <row r="93" spans="15:16" ht="15">
      <c r="O93" s="8">
        <v>32.9999999999999</v>
      </c>
      <c r="P93" s="8">
        <f t="shared" si="1"/>
        <v>0.8229999999999975</v>
      </c>
    </row>
    <row r="94" spans="15:16" ht="15">
      <c r="O94" s="8">
        <v>32.8999999999999</v>
      </c>
      <c r="P94" s="8">
        <f t="shared" si="1"/>
        <v>0.8232499999999975</v>
      </c>
    </row>
    <row r="95" spans="15:16" ht="15">
      <c r="O95" s="8">
        <v>32.7999999999999</v>
      </c>
      <c r="P95" s="8">
        <f t="shared" si="1"/>
        <v>0.8234999999999975</v>
      </c>
    </row>
    <row r="96" spans="15:16" ht="15">
      <c r="O96" s="8">
        <v>32.6999999999999</v>
      </c>
      <c r="P96" s="8">
        <f t="shared" si="1"/>
        <v>0.8237499999999974</v>
      </c>
    </row>
    <row r="97" spans="15:16" ht="15">
      <c r="O97" s="8">
        <v>32.5999999999999</v>
      </c>
      <c r="P97" s="8">
        <f t="shared" si="1"/>
        <v>0.8239999999999974</v>
      </c>
    </row>
    <row r="98" spans="15:16" ht="15">
      <c r="O98" s="8">
        <v>32.4999999999999</v>
      </c>
      <c r="P98" s="8">
        <f t="shared" si="1"/>
        <v>0.8242499999999974</v>
      </c>
    </row>
    <row r="99" spans="15:16" ht="15">
      <c r="O99" s="8">
        <v>32.3999999999999</v>
      </c>
      <c r="P99" s="8">
        <f t="shared" si="1"/>
        <v>0.8244999999999973</v>
      </c>
    </row>
    <row r="100" spans="15:16" ht="15">
      <c r="O100" s="8">
        <v>32.2999999999999</v>
      </c>
      <c r="P100" s="8">
        <f t="shared" si="1"/>
        <v>0.8247499999999973</v>
      </c>
    </row>
    <row r="101" spans="15:16" ht="15">
      <c r="O101" s="8">
        <v>32.1999999999999</v>
      </c>
      <c r="P101" s="8">
        <f t="shared" si="1"/>
        <v>0.8249999999999973</v>
      </c>
    </row>
    <row r="102" spans="15:16" ht="15">
      <c r="O102" s="8">
        <v>32.0999999999999</v>
      </c>
      <c r="P102" s="8">
        <f t="shared" si="1"/>
        <v>0.8252499999999973</v>
      </c>
    </row>
    <row r="103" spans="15:16" ht="15">
      <c r="O103" s="8">
        <v>31.9999999999999</v>
      </c>
      <c r="P103" s="8">
        <f t="shared" si="1"/>
        <v>0.8254999999999972</v>
      </c>
    </row>
    <row r="104" spans="15:16" ht="15">
      <c r="O104" s="8">
        <v>31.8999999999999</v>
      </c>
      <c r="P104" s="8">
        <f t="shared" si="1"/>
        <v>0.8257499999999972</v>
      </c>
    </row>
    <row r="105" spans="15:16" ht="15">
      <c r="O105" s="8">
        <v>31.7999999999999</v>
      </c>
      <c r="P105" s="8">
        <f t="shared" si="1"/>
        <v>0.8259999999999972</v>
      </c>
    </row>
    <row r="106" spans="15:16" ht="15">
      <c r="O106" s="8">
        <v>31.6999999999999</v>
      </c>
      <c r="P106" s="8">
        <f t="shared" si="1"/>
        <v>0.8262499999999972</v>
      </c>
    </row>
    <row r="107" spans="15:16" ht="15">
      <c r="O107" s="8">
        <v>31.5999999999998</v>
      </c>
      <c r="P107" s="8">
        <f t="shared" si="1"/>
        <v>0.8264999999999971</v>
      </c>
    </row>
    <row r="108" spans="15:16" ht="15">
      <c r="O108" s="8">
        <v>31.4999999999998</v>
      </c>
      <c r="P108" s="8">
        <f t="shared" si="1"/>
        <v>0.8267499999999971</v>
      </c>
    </row>
    <row r="109" spans="15:16" ht="15">
      <c r="O109" s="8">
        <v>31.3999999999998</v>
      </c>
      <c r="P109" s="8">
        <f t="shared" si="1"/>
        <v>0.8269999999999971</v>
      </c>
    </row>
    <row r="110" spans="15:16" ht="15">
      <c r="O110" s="8">
        <v>31.2999999999998</v>
      </c>
      <c r="P110" s="8">
        <f t="shared" si="1"/>
        <v>0.827249999999997</v>
      </c>
    </row>
    <row r="111" spans="15:16" ht="15">
      <c r="O111" s="8">
        <v>31.1999999999998</v>
      </c>
      <c r="P111" s="8">
        <f t="shared" si="1"/>
        <v>0.827499999999997</v>
      </c>
    </row>
    <row r="112" spans="15:16" ht="15">
      <c r="O112" s="8">
        <v>31.0999999999998</v>
      </c>
      <c r="P112" s="8">
        <f t="shared" si="1"/>
        <v>0.827749999999997</v>
      </c>
    </row>
    <row r="113" spans="15:16" ht="15">
      <c r="O113" s="8">
        <v>30.9999999999998</v>
      </c>
      <c r="P113" s="8">
        <f t="shared" si="1"/>
        <v>0.827999999999997</v>
      </c>
    </row>
    <row r="114" spans="15:16" ht="15">
      <c r="O114" s="8">
        <v>30.8999999999998</v>
      </c>
      <c r="P114" s="8">
        <f t="shared" si="1"/>
        <v>0.8282499999999969</v>
      </c>
    </row>
    <row r="115" spans="15:16" ht="15">
      <c r="O115" s="8">
        <v>30.7999999999998</v>
      </c>
      <c r="P115" s="8">
        <f t="shared" si="1"/>
        <v>0.8284999999999969</v>
      </c>
    </row>
    <row r="116" spans="15:16" ht="15">
      <c r="O116" s="8">
        <v>30.6999999999998</v>
      </c>
      <c r="P116" s="8">
        <f t="shared" si="1"/>
        <v>0.8287499999999969</v>
      </c>
    </row>
    <row r="117" spans="15:16" ht="15">
      <c r="O117" s="8">
        <v>30.5999999999998</v>
      </c>
      <c r="P117" s="8">
        <f t="shared" si="1"/>
        <v>0.8289999999999969</v>
      </c>
    </row>
    <row r="118" spans="15:16" ht="15">
      <c r="O118" s="8">
        <v>30.4999999999998</v>
      </c>
      <c r="P118" s="8">
        <f t="shared" si="1"/>
        <v>0.8292499999999968</v>
      </c>
    </row>
    <row r="119" spans="15:16" ht="15">
      <c r="O119" s="8">
        <v>30.3999999999998</v>
      </c>
      <c r="P119" s="8">
        <f t="shared" si="1"/>
        <v>0.8294999999999968</v>
      </c>
    </row>
    <row r="120" spans="15:16" ht="15">
      <c r="O120" s="8">
        <v>30.2999999999998</v>
      </c>
      <c r="P120" s="8">
        <f t="shared" si="1"/>
        <v>0.8297499999999968</v>
      </c>
    </row>
    <row r="121" spans="15:16" ht="15">
      <c r="O121" s="8">
        <v>30.1999999999998</v>
      </c>
      <c r="P121" s="8">
        <f t="shared" si="1"/>
        <v>0.8299999999999967</v>
      </c>
    </row>
    <row r="122" spans="15:16" ht="15">
      <c r="O122" s="8">
        <v>30.0999999999998</v>
      </c>
      <c r="P122" s="8">
        <f t="shared" si="1"/>
        <v>0.8302499999999967</v>
      </c>
    </row>
    <row r="123" spans="15:16" ht="15">
      <c r="O123" s="8">
        <v>29.9999999999998</v>
      </c>
      <c r="P123" s="8">
        <f t="shared" si="1"/>
        <v>0.8304999999999967</v>
      </c>
    </row>
    <row r="124" spans="15:16" ht="15">
      <c r="O124" s="8">
        <v>29.8999999999998</v>
      </c>
      <c r="P124" s="8">
        <f t="shared" si="1"/>
        <v>0.8307499999999967</v>
      </c>
    </row>
    <row r="125" spans="15:16" ht="15">
      <c r="O125" s="8">
        <v>29.7999999999998</v>
      </c>
      <c r="P125" s="8">
        <f t="shared" si="1"/>
        <v>0.8309999999999966</v>
      </c>
    </row>
    <row r="126" spans="15:16" ht="15">
      <c r="O126" s="8">
        <v>29.6999999999998</v>
      </c>
      <c r="P126" s="8">
        <f t="shared" si="1"/>
        <v>0.8312499999999966</v>
      </c>
    </row>
    <row r="127" spans="15:16" ht="15">
      <c r="O127" s="8">
        <v>29.5999999999998</v>
      </c>
      <c r="P127" s="8">
        <f t="shared" si="1"/>
        <v>0.8314999999999966</v>
      </c>
    </row>
    <row r="128" spans="15:16" ht="15">
      <c r="O128" s="8">
        <v>29.4999999999998</v>
      </c>
      <c r="P128" s="8">
        <f t="shared" si="1"/>
        <v>0.8317499999999965</v>
      </c>
    </row>
    <row r="129" spans="15:16" ht="15">
      <c r="O129" s="8">
        <v>29.3999999999998</v>
      </c>
      <c r="P129" s="8">
        <f t="shared" si="1"/>
        <v>0.8319999999999965</v>
      </c>
    </row>
    <row r="130" spans="15:16" ht="15">
      <c r="O130" s="8">
        <v>29.2999999999998</v>
      </c>
      <c r="P130" s="8">
        <f aca="true" t="shared" si="2" ref="P130:P193">P129+0.00025</f>
        <v>0.8322499999999965</v>
      </c>
    </row>
    <row r="131" spans="15:16" ht="15">
      <c r="O131" s="8">
        <v>29.1999999999998</v>
      </c>
      <c r="P131" s="8">
        <f t="shared" si="2"/>
        <v>0.8324999999999965</v>
      </c>
    </row>
    <row r="132" spans="15:16" ht="15">
      <c r="O132" s="8">
        <v>29.0999999999998</v>
      </c>
      <c r="P132" s="8">
        <f t="shared" si="2"/>
        <v>0.8327499999999964</v>
      </c>
    </row>
    <row r="133" spans="15:16" ht="15">
      <c r="O133" s="8">
        <v>28.9999999999998</v>
      </c>
      <c r="P133" s="8">
        <f t="shared" si="2"/>
        <v>0.8329999999999964</v>
      </c>
    </row>
    <row r="134" spans="15:16" ht="15">
      <c r="O134" s="8">
        <v>28.8999999999998</v>
      </c>
      <c r="P134" s="8">
        <f t="shared" si="2"/>
        <v>0.8332499999999964</v>
      </c>
    </row>
    <row r="135" spans="15:16" ht="15">
      <c r="O135" s="8">
        <v>28.7999999999998</v>
      </c>
      <c r="P135" s="8">
        <f t="shared" si="2"/>
        <v>0.8334999999999964</v>
      </c>
    </row>
    <row r="136" spans="15:16" ht="15">
      <c r="O136" s="8">
        <v>28.6999999999998</v>
      </c>
      <c r="P136" s="8">
        <f t="shared" si="2"/>
        <v>0.8337499999999963</v>
      </c>
    </row>
    <row r="137" spans="15:16" ht="15">
      <c r="O137" s="8">
        <v>28.5999999999998</v>
      </c>
      <c r="P137" s="8">
        <f t="shared" si="2"/>
        <v>0.8339999999999963</v>
      </c>
    </row>
    <row r="138" spans="15:16" ht="15">
      <c r="O138" s="8">
        <v>28.4999999999998</v>
      </c>
      <c r="P138" s="8">
        <f t="shared" si="2"/>
        <v>0.8342499999999963</v>
      </c>
    </row>
    <row r="139" spans="15:16" ht="15">
      <c r="O139" s="8">
        <v>28.3999999999998</v>
      </c>
      <c r="P139" s="8">
        <f t="shared" si="2"/>
        <v>0.8344999999999962</v>
      </c>
    </row>
    <row r="140" spans="15:16" ht="15">
      <c r="O140" s="8">
        <v>28.2999999999998</v>
      </c>
      <c r="P140" s="8">
        <f t="shared" si="2"/>
        <v>0.8347499999999962</v>
      </c>
    </row>
    <row r="141" spans="15:16" ht="15">
      <c r="O141" s="8">
        <v>28.1999999999998</v>
      </c>
      <c r="P141" s="8">
        <f t="shared" si="2"/>
        <v>0.8349999999999962</v>
      </c>
    </row>
    <row r="142" spans="15:16" ht="15">
      <c r="O142" s="8">
        <v>28.0999999999998</v>
      </c>
      <c r="P142" s="8">
        <f t="shared" si="2"/>
        <v>0.8352499999999962</v>
      </c>
    </row>
    <row r="143" spans="15:16" ht="15">
      <c r="O143" s="8">
        <v>27.9999999999998</v>
      </c>
      <c r="P143" s="8">
        <f t="shared" si="2"/>
        <v>0.8354999999999961</v>
      </c>
    </row>
    <row r="144" spans="15:16" ht="15">
      <c r="O144" s="8">
        <v>27.8999999999998</v>
      </c>
      <c r="P144" s="8">
        <f t="shared" si="2"/>
        <v>0.8357499999999961</v>
      </c>
    </row>
    <row r="145" spans="15:16" ht="15">
      <c r="O145" s="8">
        <v>27.7999999999998</v>
      </c>
      <c r="P145" s="8">
        <f t="shared" si="2"/>
        <v>0.8359999999999961</v>
      </c>
    </row>
    <row r="146" spans="15:16" ht="15">
      <c r="O146" s="8">
        <v>27.6999999999998</v>
      </c>
      <c r="P146" s="8">
        <f t="shared" si="2"/>
        <v>0.836249999999996</v>
      </c>
    </row>
    <row r="147" spans="15:16" ht="15">
      <c r="O147" s="8">
        <v>27.5999999999998</v>
      </c>
      <c r="P147" s="8">
        <f t="shared" si="2"/>
        <v>0.836499999999996</v>
      </c>
    </row>
    <row r="148" spans="15:16" ht="15">
      <c r="O148" s="8">
        <v>27.4999999999998</v>
      </c>
      <c r="P148" s="8">
        <f t="shared" si="2"/>
        <v>0.836749999999996</v>
      </c>
    </row>
    <row r="149" spans="15:16" ht="15">
      <c r="O149" s="8">
        <v>27.3999999999998</v>
      </c>
      <c r="P149" s="8">
        <f t="shared" si="2"/>
        <v>0.836999999999996</v>
      </c>
    </row>
    <row r="150" spans="15:16" ht="15">
      <c r="O150" s="8">
        <v>27.2999999999998</v>
      </c>
      <c r="P150" s="8">
        <f t="shared" si="2"/>
        <v>0.8372499999999959</v>
      </c>
    </row>
    <row r="151" spans="15:16" ht="15">
      <c r="O151" s="8">
        <v>27.1999999999998</v>
      </c>
      <c r="P151" s="8">
        <f t="shared" si="2"/>
        <v>0.8374999999999959</v>
      </c>
    </row>
    <row r="152" spans="15:16" ht="15">
      <c r="O152" s="8">
        <v>27.0999999999998</v>
      </c>
      <c r="P152" s="8">
        <f t="shared" si="2"/>
        <v>0.8377499999999959</v>
      </c>
    </row>
    <row r="153" spans="15:16" ht="15">
      <c r="O153" s="8">
        <v>26.9999999999998</v>
      </c>
      <c r="P153" s="8">
        <f t="shared" si="2"/>
        <v>0.8379999999999959</v>
      </c>
    </row>
    <row r="154" spans="15:16" ht="15">
      <c r="O154" s="8">
        <v>26.8999999999998</v>
      </c>
      <c r="P154" s="8">
        <f t="shared" si="2"/>
        <v>0.8382499999999958</v>
      </c>
    </row>
    <row r="155" spans="15:16" ht="15">
      <c r="O155" s="8">
        <v>26.7999999999998</v>
      </c>
      <c r="P155" s="8">
        <f t="shared" si="2"/>
        <v>0.8384999999999958</v>
      </c>
    </row>
    <row r="156" spans="15:16" ht="15">
      <c r="O156" s="8">
        <v>26.6999999999998</v>
      </c>
      <c r="P156" s="8">
        <f t="shared" si="2"/>
        <v>0.8387499999999958</v>
      </c>
    </row>
    <row r="157" spans="15:16" ht="15">
      <c r="O157" s="8">
        <v>26.5999999999998</v>
      </c>
      <c r="P157" s="8">
        <f t="shared" si="2"/>
        <v>0.8389999999999957</v>
      </c>
    </row>
    <row r="158" spans="15:16" ht="15">
      <c r="O158" s="8">
        <v>26.4999999999998</v>
      </c>
      <c r="P158" s="8">
        <f t="shared" si="2"/>
        <v>0.8392499999999957</v>
      </c>
    </row>
    <row r="159" spans="15:16" ht="15">
      <c r="O159" s="8">
        <v>26.3999999999998</v>
      </c>
      <c r="P159" s="8">
        <f t="shared" si="2"/>
        <v>0.8394999999999957</v>
      </c>
    </row>
    <row r="160" spans="15:16" ht="15">
      <c r="O160" s="8">
        <v>26.2999999999998</v>
      </c>
      <c r="P160" s="8">
        <f t="shared" si="2"/>
        <v>0.8397499999999957</v>
      </c>
    </row>
    <row r="161" spans="15:16" ht="15">
      <c r="O161" s="8">
        <v>26.1999999999998</v>
      </c>
      <c r="P161" s="8">
        <f t="shared" si="2"/>
        <v>0.8399999999999956</v>
      </c>
    </row>
    <row r="162" spans="15:16" ht="15">
      <c r="O162" s="8">
        <v>26.0999999999998</v>
      </c>
      <c r="P162" s="8">
        <f t="shared" si="2"/>
        <v>0.8402499999999956</v>
      </c>
    </row>
    <row r="163" spans="15:16" ht="15">
      <c r="O163" s="8">
        <v>25.9999999999998</v>
      </c>
      <c r="P163" s="8">
        <f t="shared" si="2"/>
        <v>0.8404999999999956</v>
      </c>
    </row>
    <row r="164" spans="15:16" ht="15">
      <c r="O164" s="8">
        <v>25.8999999999998</v>
      </c>
      <c r="P164" s="8">
        <f t="shared" si="2"/>
        <v>0.8407499999999956</v>
      </c>
    </row>
    <row r="165" spans="15:16" ht="15">
      <c r="O165" s="8">
        <v>25.7999999999998</v>
      </c>
      <c r="P165" s="8">
        <f t="shared" si="2"/>
        <v>0.8409999999999955</v>
      </c>
    </row>
    <row r="166" spans="15:16" ht="15">
      <c r="O166" s="8">
        <v>25.6999999999998</v>
      </c>
      <c r="P166" s="8">
        <f t="shared" si="2"/>
        <v>0.8412499999999955</v>
      </c>
    </row>
    <row r="167" spans="15:16" ht="15">
      <c r="O167" s="8">
        <v>25.5999999999998</v>
      </c>
      <c r="P167" s="8">
        <f t="shared" si="2"/>
        <v>0.8414999999999955</v>
      </c>
    </row>
    <row r="168" spans="15:16" ht="15">
      <c r="O168" s="8">
        <v>25.4999999999998</v>
      </c>
      <c r="P168" s="8">
        <f t="shared" si="2"/>
        <v>0.8417499999999954</v>
      </c>
    </row>
    <row r="169" spans="15:16" ht="15">
      <c r="O169" s="8">
        <v>25.3999999999998</v>
      </c>
      <c r="P169" s="8">
        <f t="shared" si="2"/>
        <v>0.8419999999999954</v>
      </c>
    </row>
    <row r="170" spans="15:16" ht="15">
      <c r="O170" s="8">
        <v>25.2999999999998</v>
      </c>
      <c r="P170" s="8">
        <f t="shared" si="2"/>
        <v>0.8422499999999954</v>
      </c>
    </row>
    <row r="171" spans="15:16" ht="15">
      <c r="O171" s="8">
        <v>25.1999999999998</v>
      </c>
      <c r="P171" s="8">
        <f t="shared" si="2"/>
        <v>0.8424999999999954</v>
      </c>
    </row>
    <row r="172" spans="15:16" ht="15">
      <c r="O172" s="8">
        <v>25.0999999999998</v>
      </c>
      <c r="P172" s="8">
        <f t="shared" si="2"/>
        <v>0.8427499999999953</v>
      </c>
    </row>
    <row r="173" spans="15:16" ht="15">
      <c r="O173" s="8">
        <v>24.9999999999998</v>
      </c>
      <c r="P173" s="8">
        <f t="shared" si="2"/>
        <v>0.8429999999999953</v>
      </c>
    </row>
    <row r="174" spans="15:16" ht="15">
      <c r="O174" s="8">
        <v>24.8999999999998</v>
      </c>
      <c r="P174" s="8">
        <f t="shared" si="2"/>
        <v>0.8432499999999953</v>
      </c>
    </row>
    <row r="175" spans="15:16" ht="15">
      <c r="O175" s="8">
        <v>24.7999999999998</v>
      </c>
      <c r="P175" s="8">
        <f t="shared" si="2"/>
        <v>0.8434999999999953</v>
      </c>
    </row>
    <row r="176" spans="15:16" ht="15">
      <c r="O176" s="8">
        <v>24.6999999999998</v>
      </c>
      <c r="P176" s="8">
        <f t="shared" si="2"/>
        <v>0.8437499999999952</v>
      </c>
    </row>
    <row r="177" spans="15:16" ht="15">
      <c r="O177" s="8">
        <v>24.5999999999997</v>
      </c>
      <c r="P177" s="8">
        <f t="shared" si="2"/>
        <v>0.8439999999999952</v>
      </c>
    </row>
    <row r="178" spans="15:16" ht="15">
      <c r="O178" s="8">
        <v>24.4999999999997</v>
      </c>
      <c r="P178" s="8">
        <f t="shared" si="2"/>
        <v>0.8442499999999952</v>
      </c>
    </row>
    <row r="179" spans="15:16" ht="15">
      <c r="O179" s="8">
        <v>24.3999999999997</v>
      </c>
      <c r="P179" s="8">
        <f t="shared" si="2"/>
        <v>0.8444999999999951</v>
      </c>
    </row>
    <row r="180" spans="15:16" ht="15">
      <c r="O180" s="8">
        <v>24.2999999999997</v>
      </c>
      <c r="P180" s="8">
        <f t="shared" si="2"/>
        <v>0.8447499999999951</v>
      </c>
    </row>
    <row r="181" spans="15:16" ht="15">
      <c r="O181" s="8">
        <v>24.1999999999997</v>
      </c>
      <c r="P181" s="8">
        <f t="shared" si="2"/>
        <v>0.8449999999999951</v>
      </c>
    </row>
    <row r="182" spans="15:16" ht="15">
      <c r="O182" s="8">
        <v>24.0999999999997</v>
      </c>
      <c r="P182" s="8">
        <f t="shared" si="2"/>
        <v>0.8452499999999951</v>
      </c>
    </row>
    <row r="183" spans="15:16" ht="15">
      <c r="O183" s="8">
        <v>23.9999999999997</v>
      </c>
      <c r="P183" s="8">
        <f t="shared" si="2"/>
        <v>0.845499999999995</v>
      </c>
    </row>
    <row r="184" spans="15:16" ht="15">
      <c r="O184" s="8">
        <v>23.8999999999997</v>
      </c>
      <c r="P184" s="8">
        <f t="shared" si="2"/>
        <v>0.845749999999995</v>
      </c>
    </row>
    <row r="185" spans="15:16" ht="15">
      <c r="O185" s="8">
        <v>23.7999999999997</v>
      </c>
      <c r="P185" s="8">
        <f t="shared" si="2"/>
        <v>0.845999999999995</v>
      </c>
    </row>
    <row r="186" spans="15:16" ht="15">
      <c r="O186" s="8">
        <v>23.6999999999997</v>
      </c>
      <c r="P186" s="8">
        <f t="shared" si="2"/>
        <v>0.846249999999995</v>
      </c>
    </row>
    <row r="187" spans="15:16" ht="15">
      <c r="O187" s="8">
        <v>23.5999999999997</v>
      </c>
      <c r="P187" s="8">
        <f t="shared" si="2"/>
        <v>0.8464999999999949</v>
      </c>
    </row>
    <row r="188" spans="15:16" ht="15">
      <c r="O188" s="8">
        <v>23.4999999999997</v>
      </c>
      <c r="P188" s="8">
        <f t="shared" si="2"/>
        <v>0.8467499999999949</v>
      </c>
    </row>
    <row r="189" spans="15:16" ht="15">
      <c r="O189" s="8">
        <v>23.3999999999997</v>
      </c>
      <c r="P189" s="8">
        <f t="shared" si="2"/>
        <v>0.8469999999999949</v>
      </c>
    </row>
    <row r="190" spans="15:16" ht="15">
      <c r="O190" s="8">
        <v>23.2999999999997</v>
      </c>
      <c r="P190" s="8">
        <f t="shared" si="2"/>
        <v>0.8472499999999948</v>
      </c>
    </row>
    <row r="191" spans="15:16" ht="15">
      <c r="O191" s="8">
        <v>23.1999999999997</v>
      </c>
      <c r="P191" s="8">
        <f t="shared" si="2"/>
        <v>0.8474999999999948</v>
      </c>
    </row>
    <row r="192" spans="15:16" ht="15">
      <c r="O192" s="8">
        <v>23.0999999999997</v>
      </c>
      <c r="P192" s="8">
        <f t="shared" si="2"/>
        <v>0.8477499999999948</v>
      </c>
    </row>
    <row r="193" spans="15:16" ht="15">
      <c r="O193" s="8">
        <v>22.9999999999997</v>
      </c>
      <c r="P193" s="8">
        <f t="shared" si="2"/>
        <v>0.8479999999999948</v>
      </c>
    </row>
    <row r="194" spans="15:16" ht="15">
      <c r="O194" s="8">
        <v>22.8999999999997</v>
      </c>
      <c r="P194" s="8">
        <f aca="true" t="shared" si="3" ref="P194:P212">P193+0.00025</f>
        <v>0.8482499999999947</v>
      </c>
    </row>
    <row r="195" spans="15:16" ht="15">
      <c r="O195" s="8">
        <v>22.7999999999997</v>
      </c>
      <c r="P195" s="8">
        <f t="shared" si="3"/>
        <v>0.8484999999999947</v>
      </c>
    </row>
    <row r="196" spans="15:16" ht="15">
      <c r="O196" s="8">
        <v>22.6999999999997</v>
      </c>
      <c r="P196" s="8">
        <f t="shared" si="3"/>
        <v>0.8487499999999947</v>
      </c>
    </row>
    <row r="197" spans="15:16" ht="15">
      <c r="O197" s="8">
        <v>22.5999999999997</v>
      </c>
      <c r="P197" s="8">
        <f t="shared" si="3"/>
        <v>0.8489999999999946</v>
      </c>
    </row>
    <row r="198" spans="15:16" ht="15">
      <c r="O198" s="8">
        <v>22.4999999999997</v>
      </c>
      <c r="P198" s="8">
        <f t="shared" si="3"/>
        <v>0.8492499999999946</v>
      </c>
    </row>
    <row r="199" spans="15:16" ht="15">
      <c r="O199" s="8">
        <v>22.3999999999997</v>
      </c>
      <c r="P199" s="8">
        <f t="shared" si="3"/>
        <v>0.8494999999999946</v>
      </c>
    </row>
    <row r="200" spans="15:16" ht="15">
      <c r="O200" s="8">
        <v>22.2999999999997</v>
      </c>
      <c r="P200" s="8">
        <f t="shared" si="3"/>
        <v>0.8497499999999946</v>
      </c>
    </row>
    <row r="201" spans="15:16" ht="15">
      <c r="O201" s="8">
        <v>22.1999999999997</v>
      </c>
      <c r="P201" s="8">
        <f t="shared" si="3"/>
        <v>0.8499999999999945</v>
      </c>
    </row>
    <row r="202" spans="15:16" ht="15">
      <c r="O202" s="8">
        <v>22.0999999999997</v>
      </c>
      <c r="P202" s="8">
        <f t="shared" si="3"/>
        <v>0.8502499999999945</v>
      </c>
    </row>
    <row r="203" spans="15:16" ht="15">
      <c r="O203" s="8">
        <v>21.9999999999997</v>
      </c>
      <c r="P203" s="8">
        <f t="shared" si="3"/>
        <v>0.8504999999999945</v>
      </c>
    </row>
    <row r="204" spans="15:16" ht="15">
      <c r="O204" s="8">
        <v>21.8999999999997</v>
      </c>
      <c r="P204" s="8">
        <f t="shared" si="3"/>
        <v>0.8507499999999945</v>
      </c>
    </row>
    <row r="205" spans="15:16" ht="15">
      <c r="O205" s="8">
        <v>21.7999999999997</v>
      </c>
      <c r="P205" s="8">
        <f t="shared" si="3"/>
        <v>0.8509999999999944</v>
      </c>
    </row>
    <row r="206" spans="15:16" ht="15">
      <c r="O206" s="8">
        <v>21.6999999999997</v>
      </c>
      <c r="P206" s="8">
        <f t="shared" si="3"/>
        <v>0.8512499999999944</v>
      </c>
    </row>
    <row r="207" spans="15:16" ht="15">
      <c r="O207" s="8">
        <v>21.5999999999997</v>
      </c>
      <c r="P207" s="8">
        <f t="shared" si="3"/>
        <v>0.8514999999999944</v>
      </c>
    </row>
    <row r="208" spans="15:16" ht="15">
      <c r="O208" s="8">
        <v>21.4999999999997</v>
      </c>
      <c r="P208" s="8">
        <f t="shared" si="3"/>
        <v>0.8517499999999943</v>
      </c>
    </row>
    <row r="209" spans="15:16" ht="15">
      <c r="O209" s="8">
        <v>21.3999999999997</v>
      </c>
      <c r="P209" s="8">
        <f t="shared" si="3"/>
        <v>0.8519999999999943</v>
      </c>
    </row>
    <row r="210" spans="15:16" ht="15">
      <c r="O210" s="8">
        <v>21.2999999999997</v>
      </c>
      <c r="P210" s="8">
        <f t="shared" si="3"/>
        <v>0.8522499999999943</v>
      </c>
    </row>
    <row r="211" spans="15:16" ht="15">
      <c r="O211" s="8">
        <v>21.1999999999997</v>
      </c>
      <c r="P211" s="8">
        <f t="shared" si="3"/>
        <v>0.8524999999999943</v>
      </c>
    </row>
    <row r="212" spans="15:16" ht="15">
      <c r="O212" s="8">
        <v>21.0999999999997</v>
      </c>
      <c r="P212" s="8">
        <f t="shared" si="3"/>
        <v>0.8527499999999942</v>
      </c>
    </row>
    <row r="213" spans="15:16" ht="15">
      <c r="O213" s="8">
        <v>20.9999999999997</v>
      </c>
      <c r="P213" s="8">
        <f aca="true" t="shared" si="4" ref="P213:P244">P212+0.00045</f>
        <v>0.8531999999999942</v>
      </c>
    </row>
    <row r="214" spans="15:16" ht="15">
      <c r="O214" s="8">
        <v>20.8999999999997</v>
      </c>
      <c r="P214" s="8">
        <f t="shared" si="4"/>
        <v>0.8536499999999941</v>
      </c>
    </row>
    <row r="215" spans="15:16" ht="15">
      <c r="O215" s="8">
        <v>20.7999999999997</v>
      </c>
      <c r="P215" s="8">
        <f t="shared" si="4"/>
        <v>0.8540999999999941</v>
      </c>
    </row>
    <row r="216" spans="15:16" ht="15">
      <c r="O216" s="8">
        <v>20.6999999999997</v>
      </c>
      <c r="P216" s="8">
        <f t="shared" si="4"/>
        <v>0.854549999999994</v>
      </c>
    </row>
    <row r="217" spans="15:16" ht="15">
      <c r="O217" s="8">
        <v>20.5999999999997</v>
      </c>
      <c r="P217" s="8">
        <f t="shared" si="4"/>
        <v>0.854999999999994</v>
      </c>
    </row>
    <row r="218" spans="15:16" ht="15">
      <c r="O218" s="8">
        <v>20.4999999999997</v>
      </c>
      <c r="P218" s="8">
        <f t="shared" si="4"/>
        <v>0.8554499999999939</v>
      </c>
    </row>
    <row r="219" spans="15:16" ht="15">
      <c r="O219" s="8">
        <v>20.3999999999997</v>
      </c>
      <c r="P219" s="8">
        <f t="shared" si="4"/>
        <v>0.8558999999999939</v>
      </c>
    </row>
    <row r="220" spans="15:16" ht="15">
      <c r="O220" s="8">
        <v>20.2999999999997</v>
      </c>
      <c r="P220" s="8">
        <f t="shared" si="4"/>
        <v>0.8563499999999938</v>
      </c>
    </row>
    <row r="221" spans="15:16" ht="15">
      <c r="O221" s="8">
        <v>20.1999999999997</v>
      </c>
      <c r="P221" s="8">
        <f t="shared" si="4"/>
        <v>0.8567999999999938</v>
      </c>
    </row>
    <row r="222" spans="15:16" ht="15">
      <c r="O222" s="8">
        <v>20.0999999999997</v>
      </c>
      <c r="P222" s="8">
        <f t="shared" si="4"/>
        <v>0.8572499999999937</v>
      </c>
    </row>
    <row r="223" spans="15:16" ht="15">
      <c r="O223" s="8">
        <v>19.9999999999997</v>
      </c>
      <c r="P223" s="8">
        <f t="shared" si="4"/>
        <v>0.8576999999999937</v>
      </c>
    </row>
    <row r="224" spans="15:16" ht="15">
      <c r="O224" s="8">
        <v>19.8999999999997</v>
      </c>
      <c r="P224" s="8">
        <f t="shared" si="4"/>
        <v>0.8581499999999936</v>
      </c>
    </row>
    <row r="225" spans="15:16" ht="15">
      <c r="O225" s="8">
        <v>19.7999999999997</v>
      </c>
      <c r="P225" s="8">
        <f t="shared" si="4"/>
        <v>0.8585999999999936</v>
      </c>
    </row>
    <row r="226" spans="15:16" ht="15">
      <c r="O226" s="8">
        <v>19.6999999999997</v>
      </c>
      <c r="P226" s="8">
        <f t="shared" si="4"/>
        <v>0.8590499999999935</v>
      </c>
    </row>
    <row r="227" spans="15:16" ht="15">
      <c r="O227" s="8">
        <v>19.5999999999997</v>
      </c>
      <c r="P227" s="8">
        <f t="shared" si="4"/>
        <v>0.8594999999999935</v>
      </c>
    </row>
    <row r="228" spans="15:16" ht="15">
      <c r="O228" s="8">
        <v>19.4999999999997</v>
      </c>
      <c r="P228" s="8">
        <f t="shared" si="4"/>
        <v>0.8599499999999934</v>
      </c>
    </row>
    <row r="229" spans="15:16" ht="15">
      <c r="O229" s="8">
        <v>19.3999999999997</v>
      </c>
      <c r="P229" s="8">
        <f t="shared" si="4"/>
        <v>0.8603999999999934</v>
      </c>
    </row>
    <row r="230" spans="15:16" ht="15">
      <c r="O230" s="8">
        <v>19.2999999999997</v>
      </c>
      <c r="P230" s="8">
        <f t="shared" si="4"/>
        <v>0.8608499999999933</v>
      </c>
    </row>
    <row r="231" spans="15:16" ht="15">
      <c r="O231" s="8">
        <v>19.1999999999997</v>
      </c>
      <c r="P231" s="8">
        <f t="shared" si="4"/>
        <v>0.8612999999999933</v>
      </c>
    </row>
    <row r="232" spans="15:16" ht="15">
      <c r="O232" s="8">
        <v>19.0999999999997</v>
      </c>
      <c r="P232" s="8">
        <f t="shared" si="4"/>
        <v>0.8617499999999932</v>
      </c>
    </row>
    <row r="233" spans="15:16" ht="15">
      <c r="O233" s="8">
        <v>18.9999999999997</v>
      </c>
      <c r="P233" s="8">
        <f t="shared" si="4"/>
        <v>0.8621999999999932</v>
      </c>
    </row>
    <row r="234" spans="15:16" ht="15">
      <c r="O234" s="8">
        <v>18.8999999999997</v>
      </c>
      <c r="P234" s="8">
        <f t="shared" si="4"/>
        <v>0.8626499999999931</v>
      </c>
    </row>
    <row r="235" spans="15:16" ht="15">
      <c r="O235" s="8">
        <v>18.7999999999997</v>
      </c>
      <c r="P235" s="8">
        <f t="shared" si="4"/>
        <v>0.8630999999999931</v>
      </c>
    </row>
    <row r="236" spans="15:16" ht="15">
      <c r="O236" s="8">
        <v>18.6999999999997</v>
      </c>
      <c r="P236" s="8">
        <f t="shared" si="4"/>
        <v>0.863549999999993</v>
      </c>
    </row>
    <row r="237" spans="15:16" ht="15">
      <c r="O237" s="8">
        <v>18.5999999999997</v>
      </c>
      <c r="P237" s="8">
        <f t="shared" si="4"/>
        <v>0.863999999999993</v>
      </c>
    </row>
    <row r="238" spans="15:16" ht="15">
      <c r="O238" s="8">
        <v>18.4999999999997</v>
      </c>
      <c r="P238" s="8">
        <f t="shared" si="4"/>
        <v>0.864449999999993</v>
      </c>
    </row>
    <row r="239" spans="15:16" ht="15">
      <c r="O239" s="8">
        <v>18.3999999999997</v>
      </c>
      <c r="P239" s="8">
        <f t="shared" si="4"/>
        <v>0.8648999999999929</v>
      </c>
    </row>
    <row r="240" spans="15:16" ht="15">
      <c r="O240" s="8">
        <v>18.2999999999997</v>
      </c>
      <c r="P240" s="8">
        <f t="shared" si="4"/>
        <v>0.8653499999999928</v>
      </c>
    </row>
    <row r="241" spans="15:16" ht="15">
      <c r="O241" s="8">
        <v>18.1999999999997</v>
      </c>
      <c r="P241" s="8">
        <f t="shared" si="4"/>
        <v>0.8657999999999928</v>
      </c>
    </row>
    <row r="242" spans="15:16" ht="15">
      <c r="O242" s="8">
        <v>18.0999999999997</v>
      </c>
      <c r="P242" s="8">
        <f t="shared" si="4"/>
        <v>0.8662499999999927</v>
      </c>
    </row>
    <row r="243" spans="15:16" ht="15">
      <c r="O243" s="8">
        <v>17.9999999999997</v>
      </c>
      <c r="P243" s="8">
        <f t="shared" si="4"/>
        <v>0.8666999999999927</v>
      </c>
    </row>
    <row r="244" spans="15:16" ht="15">
      <c r="O244" s="8">
        <v>17.8999999999997</v>
      </c>
      <c r="P244" s="8">
        <f t="shared" si="4"/>
        <v>0.8671499999999926</v>
      </c>
    </row>
    <row r="245" spans="15:16" ht="15">
      <c r="O245" s="8">
        <v>17.7999999999997</v>
      </c>
      <c r="P245" s="8">
        <f aca="true" t="shared" si="5" ref="P245:P276">P244+0.00045</f>
        <v>0.8675999999999926</v>
      </c>
    </row>
    <row r="246" spans="15:16" ht="15">
      <c r="O246" s="8">
        <v>17.6999999999997</v>
      </c>
      <c r="P246" s="8">
        <f t="shared" si="5"/>
        <v>0.8680499999999925</v>
      </c>
    </row>
    <row r="247" spans="15:16" ht="15">
      <c r="O247" s="8">
        <v>17.5999999999997</v>
      </c>
      <c r="P247" s="8">
        <f t="shared" si="5"/>
        <v>0.8684999999999925</v>
      </c>
    </row>
    <row r="248" spans="15:16" ht="15">
      <c r="O248" s="8">
        <v>17.4999999999997</v>
      </c>
      <c r="P248" s="8">
        <f t="shared" si="5"/>
        <v>0.8689499999999925</v>
      </c>
    </row>
    <row r="249" spans="15:16" ht="15">
      <c r="O249" s="8">
        <v>17.3999999999996</v>
      </c>
      <c r="P249" s="8">
        <f t="shared" si="5"/>
        <v>0.8693999999999924</v>
      </c>
    </row>
    <row r="250" spans="15:16" ht="15">
      <c r="O250" s="8">
        <v>17.2999999999996</v>
      </c>
      <c r="P250" s="8">
        <f t="shared" si="5"/>
        <v>0.8698499999999924</v>
      </c>
    </row>
    <row r="251" spans="15:16" ht="15">
      <c r="O251" s="8">
        <v>17.1999999999996</v>
      </c>
      <c r="P251" s="8">
        <f t="shared" si="5"/>
        <v>0.8702999999999923</v>
      </c>
    </row>
    <row r="252" spans="15:16" ht="15">
      <c r="O252" s="8">
        <v>17.0999999999996</v>
      </c>
      <c r="P252" s="8">
        <f t="shared" si="5"/>
        <v>0.8707499999999923</v>
      </c>
    </row>
    <row r="253" spans="15:16" ht="15">
      <c r="O253" s="8">
        <v>16.9999999999996</v>
      </c>
      <c r="P253" s="8">
        <f t="shared" si="5"/>
        <v>0.8711999999999922</v>
      </c>
    </row>
    <row r="254" spans="15:16" ht="15">
      <c r="O254" s="8">
        <v>16.8999999999996</v>
      </c>
      <c r="P254" s="8">
        <f t="shared" si="5"/>
        <v>0.8716499999999922</v>
      </c>
    </row>
    <row r="255" spans="15:16" ht="15">
      <c r="O255" s="8">
        <v>16.7999999999996</v>
      </c>
      <c r="P255" s="8">
        <f t="shared" si="5"/>
        <v>0.8720999999999921</v>
      </c>
    </row>
    <row r="256" spans="15:16" ht="15">
      <c r="O256" s="8">
        <v>16.6999999999996</v>
      </c>
      <c r="P256" s="8">
        <f t="shared" si="5"/>
        <v>0.872549999999992</v>
      </c>
    </row>
    <row r="257" spans="15:16" ht="15">
      <c r="O257" s="8">
        <v>16.5999999999996</v>
      </c>
      <c r="P257" s="8">
        <f t="shared" si="5"/>
        <v>0.872999999999992</v>
      </c>
    </row>
    <row r="258" spans="15:16" ht="15">
      <c r="O258" s="8">
        <v>16.4999999999996</v>
      </c>
      <c r="P258" s="8">
        <f t="shared" si="5"/>
        <v>0.873449999999992</v>
      </c>
    </row>
    <row r="259" spans="15:16" ht="15">
      <c r="O259" s="8">
        <v>16.3999999999996</v>
      </c>
      <c r="P259" s="8">
        <f t="shared" si="5"/>
        <v>0.8738999999999919</v>
      </c>
    </row>
    <row r="260" spans="15:16" ht="15">
      <c r="O260" s="8">
        <v>16.2999999999996</v>
      </c>
      <c r="P260" s="8">
        <f t="shared" si="5"/>
        <v>0.8743499999999919</v>
      </c>
    </row>
    <row r="261" spans="15:16" ht="15">
      <c r="O261" s="8">
        <v>16.1999999999996</v>
      </c>
      <c r="P261" s="8">
        <f t="shared" si="5"/>
        <v>0.8747999999999918</v>
      </c>
    </row>
    <row r="262" spans="15:16" ht="15">
      <c r="O262" s="8">
        <v>16.0999999999996</v>
      </c>
      <c r="P262" s="8">
        <f t="shared" si="5"/>
        <v>0.8752499999999918</v>
      </c>
    </row>
    <row r="263" spans="15:16" ht="15">
      <c r="O263" s="8">
        <v>15.9999999999996</v>
      </c>
      <c r="P263" s="8">
        <f t="shared" si="5"/>
        <v>0.8756999999999917</v>
      </c>
    </row>
    <row r="264" spans="15:16" ht="15">
      <c r="O264" s="8">
        <v>15.8999999999996</v>
      </c>
      <c r="P264" s="8">
        <f t="shared" si="5"/>
        <v>0.8761499999999917</v>
      </c>
    </row>
    <row r="265" spans="15:16" ht="15">
      <c r="O265" s="8">
        <v>15.7999999999996</v>
      </c>
      <c r="P265" s="8">
        <f t="shared" si="5"/>
        <v>0.8765999999999916</v>
      </c>
    </row>
    <row r="266" spans="15:16" ht="15">
      <c r="O266" s="8">
        <v>15.6999999999996</v>
      </c>
      <c r="P266" s="8">
        <f t="shared" si="5"/>
        <v>0.8770499999999916</v>
      </c>
    </row>
    <row r="267" spans="15:16" ht="15">
      <c r="O267" s="8">
        <v>15.5999999999996</v>
      </c>
      <c r="P267" s="8">
        <f t="shared" si="5"/>
        <v>0.8774999999999915</v>
      </c>
    </row>
    <row r="268" spans="15:16" ht="15">
      <c r="O268" s="8">
        <v>15.4999999999996</v>
      </c>
      <c r="P268" s="8">
        <f t="shared" si="5"/>
        <v>0.8779499999999915</v>
      </c>
    </row>
    <row r="269" spans="15:16" ht="15">
      <c r="O269" s="8">
        <v>15.3999999999996</v>
      </c>
      <c r="P269" s="8">
        <f t="shared" si="5"/>
        <v>0.8783999999999914</v>
      </c>
    </row>
    <row r="270" spans="15:16" ht="15">
      <c r="O270" s="8">
        <v>15.2999999999996</v>
      </c>
      <c r="P270" s="8">
        <f t="shared" si="5"/>
        <v>0.8788499999999914</v>
      </c>
    </row>
    <row r="271" spans="15:16" ht="15">
      <c r="O271" s="8">
        <v>15.1999999999996</v>
      </c>
      <c r="P271" s="8">
        <f t="shared" si="5"/>
        <v>0.8792999999999913</v>
      </c>
    </row>
    <row r="272" spans="15:16" ht="15">
      <c r="O272" s="8">
        <v>15.0999999999996</v>
      </c>
      <c r="P272" s="8">
        <f t="shared" si="5"/>
        <v>0.8797499999999913</v>
      </c>
    </row>
    <row r="273" spans="15:16" ht="15">
      <c r="O273" s="8">
        <v>14.9999999999996</v>
      </c>
      <c r="P273" s="8">
        <f t="shared" si="5"/>
        <v>0.8801999999999912</v>
      </c>
    </row>
    <row r="274" spans="15:16" ht="15">
      <c r="O274" s="8">
        <v>14.8999999999996</v>
      </c>
      <c r="P274" s="8">
        <f t="shared" si="5"/>
        <v>0.8806499999999912</v>
      </c>
    </row>
    <row r="275" spans="15:16" ht="15">
      <c r="O275" s="8">
        <v>14.7999999999996</v>
      </c>
      <c r="P275" s="8">
        <f t="shared" si="5"/>
        <v>0.8810999999999911</v>
      </c>
    </row>
    <row r="276" spans="15:16" ht="15">
      <c r="O276" s="8">
        <v>14.6999999999996</v>
      </c>
      <c r="P276" s="8">
        <f t="shared" si="5"/>
        <v>0.8815499999999911</v>
      </c>
    </row>
    <row r="277" spans="15:16" ht="15">
      <c r="O277" s="8">
        <v>14.5999999999996</v>
      </c>
      <c r="P277" s="8">
        <f aca="true" t="shared" si="6" ref="P277:P308">P276+0.00045</f>
        <v>0.881999999999991</v>
      </c>
    </row>
    <row r="278" spans="15:16" ht="15">
      <c r="O278" s="8">
        <v>14.4999999999996</v>
      </c>
      <c r="P278" s="8">
        <f t="shared" si="6"/>
        <v>0.882449999999991</v>
      </c>
    </row>
    <row r="279" spans="15:16" ht="15">
      <c r="O279" s="8">
        <v>14.3999999999996</v>
      </c>
      <c r="P279" s="8">
        <f t="shared" si="6"/>
        <v>0.8828999999999909</v>
      </c>
    </row>
    <row r="280" spans="15:16" ht="15">
      <c r="O280" s="8">
        <v>14.2999999999996</v>
      </c>
      <c r="P280" s="8">
        <f t="shared" si="6"/>
        <v>0.8833499999999909</v>
      </c>
    </row>
    <row r="281" spans="15:16" ht="15">
      <c r="O281" s="8">
        <v>14.1999999999996</v>
      </c>
      <c r="P281" s="8">
        <f t="shared" si="6"/>
        <v>0.8837999999999908</v>
      </c>
    </row>
    <row r="282" spans="15:16" ht="15">
      <c r="O282" s="8">
        <v>14.0999999999996</v>
      </c>
      <c r="P282" s="8">
        <f t="shared" si="6"/>
        <v>0.8842499999999908</v>
      </c>
    </row>
    <row r="283" spans="15:16" ht="15">
      <c r="O283" s="8">
        <v>13.9999999999996</v>
      </c>
      <c r="P283" s="8">
        <f t="shared" si="6"/>
        <v>0.8846999999999907</v>
      </c>
    </row>
    <row r="284" spans="15:16" ht="15">
      <c r="O284" s="8">
        <v>13.8999999999996</v>
      </c>
      <c r="P284" s="8">
        <f t="shared" si="6"/>
        <v>0.8851499999999907</v>
      </c>
    </row>
    <row r="285" spans="15:16" ht="15">
      <c r="O285" s="8">
        <v>13.7999999999996</v>
      </c>
      <c r="P285" s="8">
        <f t="shared" si="6"/>
        <v>0.8855999999999906</v>
      </c>
    </row>
    <row r="286" spans="15:16" ht="15">
      <c r="O286" s="8">
        <v>13.6999999999996</v>
      </c>
      <c r="P286" s="8">
        <f t="shared" si="6"/>
        <v>0.8860499999999906</v>
      </c>
    </row>
    <row r="287" spans="15:16" ht="15">
      <c r="O287" s="8">
        <v>13.5999999999996</v>
      </c>
      <c r="P287" s="8">
        <f t="shared" si="6"/>
        <v>0.8864999999999905</v>
      </c>
    </row>
    <row r="288" spans="15:16" ht="15">
      <c r="O288" s="8">
        <v>13.4999999999996</v>
      </c>
      <c r="P288" s="8">
        <f t="shared" si="6"/>
        <v>0.8869499999999905</v>
      </c>
    </row>
    <row r="289" spans="15:16" ht="15">
      <c r="O289" s="8">
        <v>13.3999999999996</v>
      </c>
      <c r="P289" s="8">
        <f t="shared" si="6"/>
        <v>0.8873999999999904</v>
      </c>
    </row>
    <row r="290" spans="15:16" ht="15">
      <c r="O290" s="8">
        <v>13.2999999999996</v>
      </c>
      <c r="P290" s="8">
        <f t="shared" si="6"/>
        <v>0.8878499999999904</v>
      </c>
    </row>
    <row r="291" spans="15:16" ht="15">
      <c r="O291" s="8">
        <v>13.1999999999996</v>
      </c>
      <c r="P291" s="8">
        <f t="shared" si="6"/>
        <v>0.8882999999999903</v>
      </c>
    </row>
    <row r="292" spans="15:16" ht="15">
      <c r="O292" s="8">
        <v>13.0999999999996</v>
      </c>
      <c r="P292" s="8">
        <f t="shared" si="6"/>
        <v>0.8887499999999903</v>
      </c>
    </row>
    <row r="293" spans="15:16" ht="15">
      <c r="O293" s="8">
        <v>12.9999999999996</v>
      </c>
      <c r="P293" s="8">
        <f t="shared" si="6"/>
        <v>0.8891999999999902</v>
      </c>
    </row>
    <row r="294" spans="15:16" ht="15">
      <c r="O294" s="8">
        <v>12.8999999999996</v>
      </c>
      <c r="P294" s="8">
        <f t="shared" si="6"/>
        <v>0.8896499999999902</v>
      </c>
    </row>
    <row r="295" spans="15:16" ht="15">
      <c r="O295" s="8">
        <v>12.7999999999996</v>
      </c>
      <c r="P295" s="8">
        <f t="shared" si="6"/>
        <v>0.8900999999999901</v>
      </c>
    </row>
    <row r="296" spans="15:16" ht="15">
      <c r="O296" s="8">
        <v>12.6999999999996</v>
      </c>
      <c r="P296" s="8">
        <f t="shared" si="6"/>
        <v>0.8905499999999901</v>
      </c>
    </row>
    <row r="297" spans="15:16" ht="15">
      <c r="O297" s="8">
        <v>12.5999999999996</v>
      </c>
      <c r="P297" s="8">
        <f t="shared" si="6"/>
        <v>0.89099999999999</v>
      </c>
    </row>
    <row r="298" spans="15:16" ht="15">
      <c r="O298" s="8">
        <v>12.4999999999996</v>
      </c>
      <c r="P298" s="8">
        <f t="shared" si="6"/>
        <v>0.89144999999999</v>
      </c>
    </row>
    <row r="299" spans="15:16" ht="15">
      <c r="O299" s="8">
        <v>12.3999999999996</v>
      </c>
      <c r="P299" s="8">
        <f t="shared" si="6"/>
        <v>0.8918999999999899</v>
      </c>
    </row>
    <row r="300" spans="15:16" ht="15">
      <c r="O300" s="8">
        <v>12.2999999999996</v>
      </c>
      <c r="P300" s="8">
        <f t="shared" si="6"/>
        <v>0.8923499999999899</v>
      </c>
    </row>
    <row r="301" spans="15:16" ht="15">
      <c r="O301" s="8">
        <v>12.1999999999996</v>
      </c>
      <c r="P301" s="8">
        <f t="shared" si="6"/>
        <v>0.8927999999999898</v>
      </c>
    </row>
    <row r="302" spans="15:16" ht="15">
      <c r="O302" s="8">
        <v>12.0999999999996</v>
      </c>
      <c r="P302" s="8">
        <f t="shared" si="6"/>
        <v>0.8932499999999898</v>
      </c>
    </row>
    <row r="303" spans="15:16" ht="15">
      <c r="O303" s="8">
        <v>11.9999999999996</v>
      </c>
      <c r="P303" s="8">
        <f t="shared" si="6"/>
        <v>0.8936999999999897</v>
      </c>
    </row>
    <row r="304" spans="15:16" ht="15">
      <c r="O304" s="8">
        <v>11.8999999999996</v>
      </c>
      <c r="P304" s="8">
        <f t="shared" si="6"/>
        <v>0.8941499999999897</v>
      </c>
    </row>
    <row r="305" spans="15:16" ht="15">
      <c r="O305" s="8">
        <v>11.7999999999996</v>
      </c>
      <c r="P305" s="8">
        <f t="shared" si="6"/>
        <v>0.8945999999999896</v>
      </c>
    </row>
    <row r="306" spans="15:16" ht="15">
      <c r="O306" s="8">
        <v>11.6999999999996</v>
      </c>
      <c r="P306" s="8">
        <f t="shared" si="6"/>
        <v>0.8950499999999896</v>
      </c>
    </row>
    <row r="307" spans="15:16" ht="15">
      <c r="O307" s="8">
        <v>11.5999999999996</v>
      </c>
      <c r="P307" s="8">
        <f t="shared" si="6"/>
        <v>0.8954999999999895</v>
      </c>
    </row>
    <row r="308" spans="15:16" ht="15">
      <c r="O308" s="8">
        <v>11.4999999999996</v>
      </c>
      <c r="P308" s="8">
        <f t="shared" si="6"/>
        <v>0.8959499999999895</v>
      </c>
    </row>
    <row r="309" spans="15:16" ht="15">
      <c r="O309" s="8">
        <v>11.3999999999996</v>
      </c>
      <c r="P309" s="8">
        <f aca="true" t="shared" si="7" ref="P309:P323">P308+0.00045</f>
        <v>0.8963999999999894</v>
      </c>
    </row>
    <row r="310" spans="15:16" ht="15">
      <c r="O310" s="8">
        <v>11.2999999999996</v>
      </c>
      <c r="P310" s="8">
        <f t="shared" si="7"/>
        <v>0.8968499999999894</v>
      </c>
    </row>
    <row r="311" spans="15:16" ht="15">
      <c r="O311" s="8">
        <v>11.1999999999996</v>
      </c>
      <c r="P311" s="8">
        <f t="shared" si="7"/>
        <v>0.8972999999999893</v>
      </c>
    </row>
    <row r="312" spans="15:16" ht="15">
      <c r="O312" s="8">
        <v>11.0999999999996</v>
      </c>
      <c r="P312" s="8">
        <f t="shared" si="7"/>
        <v>0.8977499999999893</v>
      </c>
    </row>
    <row r="313" spans="15:16" ht="15">
      <c r="O313" s="8">
        <v>10.9999999999996</v>
      </c>
      <c r="P313" s="8">
        <f t="shared" si="7"/>
        <v>0.8981999999999892</v>
      </c>
    </row>
    <row r="314" spans="15:16" ht="15">
      <c r="O314" s="8">
        <v>10.8999999999996</v>
      </c>
      <c r="P314" s="8">
        <f t="shared" si="7"/>
        <v>0.8986499999999892</v>
      </c>
    </row>
    <row r="315" spans="15:16" ht="15">
      <c r="O315" s="8">
        <v>10.7999999999996</v>
      </c>
      <c r="P315" s="8">
        <f t="shared" si="7"/>
        <v>0.8990999999999891</v>
      </c>
    </row>
    <row r="316" spans="15:16" ht="15">
      <c r="O316" s="8">
        <v>10.6999999999996</v>
      </c>
      <c r="P316" s="8">
        <f t="shared" si="7"/>
        <v>0.8995499999999891</v>
      </c>
    </row>
    <row r="317" spans="15:16" ht="15">
      <c r="O317" s="8">
        <v>10.5999999999996</v>
      </c>
      <c r="P317" s="8">
        <f t="shared" si="7"/>
        <v>0.899999999999989</v>
      </c>
    </row>
    <row r="318" spans="15:16" ht="15">
      <c r="O318" s="8">
        <v>10.4999999999996</v>
      </c>
      <c r="P318" s="8">
        <f t="shared" si="7"/>
        <v>0.900449999999989</v>
      </c>
    </row>
    <row r="319" spans="15:16" ht="15">
      <c r="O319" s="8">
        <v>10.3999999999995</v>
      </c>
      <c r="P319" s="8">
        <f t="shared" si="7"/>
        <v>0.9008999999999889</v>
      </c>
    </row>
    <row r="320" spans="15:16" ht="15">
      <c r="O320" s="8">
        <v>10.2999999999995</v>
      </c>
      <c r="P320" s="8">
        <f t="shared" si="7"/>
        <v>0.9013499999999889</v>
      </c>
    </row>
    <row r="321" spans="15:16" ht="15">
      <c r="O321" s="8">
        <v>10.1999999999995</v>
      </c>
      <c r="P321" s="8">
        <f t="shared" si="7"/>
        <v>0.9017999999999888</v>
      </c>
    </row>
    <row r="322" spans="15:16" ht="15">
      <c r="O322" s="8">
        <v>10.0999999999995</v>
      </c>
      <c r="P322" s="8">
        <f t="shared" si="7"/>
        <v>0.9022499999999888</v>
      </c>
    </row>
    <row r="323" spans="15:16" ht="15">
      <c r="O323" s="8">
        <v>9.9999999999995</v>
      </c>
      <c r="P323" s="8">
        <f t="shared" si="7"/>
        <v>0.9026999999999887</v>
      </c>
    </row>
  </sheetData>
  <sheetProtection password="CC16" sheet="1" selectLockedCells="1"/>
  <mergeCells count="52">
    <mergeCell ref="L8:M9"/>
    <mergeCell ref="D12:D13"/>
    <mergeCell ref="J17:K18"/>
    <mergeCell ref="L17:L18"/>
    <mergeCell ref="M17:M18"/>
    <mergeCell ref="F31:I32"/>
    <mergeCell ref="C40:C41"/>
    <mergeCell ref="D40:D41"/>
    <mergeCell ref="G40:H41"/>
    <mergeCell ref="I40:I41"/>
    <mergeCell ref="G36:H37"/>
    <mergeCell ref="G38:H39"/>
    <mergeCell ref="K33:N42"/>
    <mergeCell ref="C36:C37"/>
    <mergeCell ref="D36:D37"/>
    <mergeCell ref="C38:C39"/>
    <mergeCell ref="D38:D39"/>
    <mergeCell ref="I36:I37"/>
    <mergeCell ref="I38:I39"/>
    <mergeCell ref="B3:N4"/>
    <mergeCell ref="B5:N6"/>
    <mergeCell ref="B8:B9"/>
    <mergeCell ref="B29:N30"/>
    <mergeCell ref="C34:C35"/>
    <mergeCell ref="D34:D35"/>
    <mergeCell ref="B31:E32"/>
    <mergeCell ref="G34:H35"/>
    <mergeCell ref="I34:I35"/>
    <mergeCell ref="K31:N32"/>
    <mergeCell ref="B12:B13"/>
    <mergeCell ref="J12:K13"/>
    <mergeCell ref="J8:K9"/>
    <mergeCell ref="L12:L13"/>
    <mergeCell ref="C12:C13"/>
    <mergeCell ref="G12:H13"/>
    <mergeCell ref="G8:G9"/>
    <mergeCell ref="H8:H9"/>
    <mergeCell ref="C8:C9"/>
    <mergeCell ref="M12:M13"/>
    <mergeCell ref="E12:E13"/>
    <mergeCell ref="C26:F27"/>
    <mergeCell ref="B20:N21"/>
    <mergeCell ref="C23:C24"/>
    <mergeCell ref="G23:G24"/>
    <mergeCell ref="M26:M27"/>
    <mergeCell ref="G26:H27"/>
    <mergeCell ref="H23:H24"/>
    <mergeCell ref="J23:K24"/>
    <mergeCell ref="L23:L24"/>
    <mergeCell ref="B23:B24"/>
    <mergeCell ref="J26:J27"/>
    <mergeCell ref="L26:L27"/>
  </mergeCells>
  <printOptions/>
  <pageMargins left="0.787401575" right="0.34" top="0.65" bottom="0.33" header="0.4921259845" footer="0.25"/>
  <pageSetup horizontalDpi="600" verticalDpi="600" orientation="landscape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a166329</dc:creator>
  <cp:keywords/>
  <dc:description/>
  <cp:lastModifiedBy>thiflo</cp:lastModifiedBy>
  <cp:lastPrinted>2011-12-12T13:13:48Z</cp:lastPrinted>
  <dcterms:created xsi:type="dcterms:W3CDTF">2011-12-10T11:58:59Z</dcterms:created>
  <dcterms:modified xsi:type="dcterms:W3CDTF">2016-12-30T10:59:17Z</dcterms:modified>
  <cp:category/>
  <cp:version/>
  <cp:contentType/>
  <cp:contentStatus/>
</cp:coreProperties>
</file>